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95" windowWidth="15120" windowHeight="6750" firstSheet="4" activeTab="5"/>
  </bookViews>
  <sheets>
    <sheet name="COVER PAGE" sheetId="11" r:id="rId1"/>
    <sheet name="TABLE OF CONTENT" sheetId="12" r:id="rId2"/>
    <sheet name="INTRO AND LEGISLATION" sheetId="13" r:id="rId3"/>
    <sheet name="VIS MISS STRA MAP" sheetId="14" r:id="rId4"/>
    <sheet name="DEPARTMENTS" sheetId="15" r:id="rId5"/>
    <sheet name="HIGH LEVEL SDBIP" sheetId="21" r:id="rId6"/>
    <sheet name="LMTOD" sheetId="5" r:id="rId7"/>
    <sheet name="LBSD" sheetId="1" r:id="rId8"/>
    <sheet name="LMFMV" sheetId="8" r:id="rId9"/>
    <sheet name="LLED" sheetId="7" r:id="rId10"/>
    <sheet name="LGGPP" sheetId="9" r:id="rId11"/>
    <sheet name="MRE" sheetId="16" r:id="rId12"/>
    <sheet name="MREBV" sheetId="17" r:id="rId13"/>
    <sheet name="CAP CASHFLOW" sheetId="18" r:id="rId14"/>
    <sheet name="CAP BV" sheetId="19" r:id="rId15"/>
    <sheet name="APPROVAL" sheetId="20" r:id="rId16"/>
  </sheets>
  <externalReferences>
    <externalReference r:id="rId17"/>
    <externalReference r:id="rId18"/>
    <externalReference r:id="rId19"/>
  </externalReferences>
  <definedNames>
    <definedName name="_ADJ5">'[1]Template names'!$B$71</definedName>
    <definedName name="_xlnm._FilterDatabase" localSheetId="5" hidden="1">'HIGH LEVEL SDBIP'!$B$1:$W$9</definedName>
    <definedName name="_xlnm._FilterDatabase" localSheetId="8" hidden="1">LMFMV!$B$1:$Y$10</definedName>
    <definedName name="_xlnm._FilterDatabase" localSheetId="6" hidden="1">LMTOD!$B$1:$Y$29</definedName>
    <definedName name="ADJB12">'[1]Template names'!$B$88</definedName>
    <definedName name="ADJB15">'[1]Template names'!$B$91</definedName>
    <definedName name="Date">[1]Instructions!$X$10</definedName>
    <definedName name="desc">'[2]Template names'!$B$30</definedName>
    <definedName name="Head10">'[2]Template names'!$B$16</definedName>
    <definedName name="Head11">'[2]Template names'!$B$17</definedName>
    <definedName name="Head2">'[1]Template names'!$B$5</definedName>
    <definedName name="head27">'[2]Template names'!$B$33</definedName>
    <definedName name="Head3a">'[1]Template names'!$B$8</definedName>
    <definedName name="Head50">'[1]Template names'!$B$45</definedName>
    <definedName name="Head51">'[1]Template names'!$B$46</definedName>
    <definedName name="Head52">'[1]Template names'!$B$47</definedName>
    <definedName name="Head53">'[1]Template names'!$B$48</definedName>
    <definedName name="Head54">'[1]Template names'!$B$49</definedName>
    <definedName name="Head55">'[1]Template names'!$B$50</definedName>
    <definedName name="Head56">'[1]Template names'!$B$51</definedName>
    <definedName name="Head5A">'[1]Template names'!$B$11</definedName>
    <definedName name="Head6">'[1]Template names'!$B$13</definedName>
    <definedName name="Head7">'[1]Template names'!$B$14</definedName>
    <definedName name="Head9">'[2]Template names'!$B$15</definedName>
    <definedName name="muni">'[2]Template names'!$B$93</definedName>
    <definedName name="_xlnm.Print_Area" localSheetId="15">APPROVAL!$A$1:$A$4</definedName>
    <definedName name="_xlnm.Print_Area" localSheetId="0">'COVER PAGE'!$A$1:$N$41</definedName>
    <definedName name="_xlnm.Print_Area" localSheetId="4">DEPARTMENTS!$A$1:$L$28</definedName>
    <definedName name="_xlnm.Print_Area" localSheetId="5">'HIGH LEVEL SDBIP'!$A$1:$W$35</definedName>
    <definedName name="_xlnm.Print_Area" localSheetId="2">'INTRO AND LEGISLATION'!$A$1:$A$5</definedName>
    <definedName name="_xlnm.Print_Area" localSheetId="7">LBSD!$A$1:$U$56</definedName>
    <definedName name="_xlnm.Print_Area" localSheetId="10">LGGPP!$A$1:$Y$33</definedName>
    <definedName name="_xlnm.Print_Area" localSheetId="9">LLED!$A$1:$Y$5</definedName>
    <definedName name="_xlnm.Print_Area" localSheetId="6">LMTOD!$A$1:$Y$29</definedName>
    <definedName name="_xlnm.Print_Area" localSheetId="1">'TABLE OF CONTENT'!$A$1:$A$22</definedName>
    <definedName name="_xlnm.Print_Area" localSheetId="3">'VIS MISS STRA MAP'!$A$1:$Q$37</definedName>
    <definedName name="_xlnm.Print_Titles" localSheetId="5">'HIGH LEVEL SDBIP'!$1:$1</definedName>
    <definedName name="_xlnm.Print_Titles" localSheetId="10">LGGPP!$1:$2</definedName>
    <definedName name="_xlnm.Print_Titles" localSheetId="9">LLED!$1:$1</definedName>
    <definedName name="_xlnm.Print_Titles" localSheetId="8">LMFMV!$1:$1</definedName>
    <definedName name="_xlnm.Print_Titles" localSheetId="6">LMTOD!$1:$1</definedName>
    <definedName name="TableA25">'[3]Template names'!$B$137</definedName>
    <definedName name="TableA26">'[2]Template names'!$B$138</definedName>
    <definedName name="TableA28">'[3]Template names'!$B$140</definedName>
    <definedName name="TableA29">'[2]Template names'!$B$141</definedName>
    <definedName name="TableA30">'[2]Template names'!$B$142</definedName>
  </definedNames>
  <calcPr calcId="145621"/>
</workbook>
</file>

<file path=xl/calcChain.xml><?xml version="1.0" encoding="utf-8"?>
<calcChain xmlns="http://schemas.openxmlformats.org/spreadsheetml/2006/main">
  <c r="L39" i="19" l="1"/>
  <c r="J39" i="19"/>
  <c r="H39" i="19"/>
  <c r="F39" i="19"/>
  <c r="D39" i="19"/>
  <c r="M38" i="19"/>
  <c r="L38" i="19"/>
  <c r="K38" i="19"/>
  <c r="J38" i="19"/>
  <c r="I38" i="19"/>
  <c r="H38" i="19"/>
  <c r="G38" i="19"/>
  <c r="F38" i="19"/>
  <c r="E38" i="19"/>
  <c r="D38" i="19"/>
  <c r="C38" i="19"/>
  <c r="Q37" i="19"/>
  <c r="P37" i="19"/>
  <c r="O37" i="19"/>
  <c r="N37" i="19" s="1"/>
  <c r="A37" i="19"/>
  <c r="Q36" i="19"/>
  <c r="P36" i="19"/>
  <c r="O36" i="19"/>
  <c r="N36" i="19" s="1"/>
  <c r="A36" i="19"/>
  <c r="Q35" i="19"/>
  <c r="P35" i="19"/>
  <c r="O35" i="19"/>
  <c r="N35" i="19" s="1"/>
  <c r="A35" i="19"/>
  <c r="Q34" i="19"/>
  <c r="P34" i="19"/>
  <c r="O34" i="19"/>
  <c r="N34" i="19" s="1"/>
  <c r="A34" i="19"/>
  <c r="Q33" i="19"/>
  <c r="P33" i="19"/>
  <c r="O33" i="19"/>
  <c r="N33" i="19" s="1"/>
  <c r="A33" i="19"/>
  <c r="Q32" i="19"/>
  <c r="P32" i="19"/>
  <c r="O32" i="19"/>
  <c r="N32" i="19" s="1"/>
  <c r="A32" i="19"/>
  <c r="Q31" i="19"/>
  <c r="P31" i="19"/>
  <c r="O31" i="19"/>
  <c r="N31" i="19" s="1"/>
  <c r="A31" i="19"/>
  <c r="Q30" i="19"/>
  <c r="P30" i="19"/>
  <c r="O30" i="19"/>
  <c r="N30" i="19" s="1"/>
  <c r="A30" i="19"/>
  <c r="Q29" i="19"/>
  <c r="P29" i="19"/>
  <c r="O29" i="19"/>
  <c r="N29" i="19" s="1"/>
  <c r="A29" i="19"/>
  <c r="Q28" i="19"/>
  <c r="P28" i="19"/>
  <c r="O28" i="19"/>
  <c r="N28" i="19" s="1"/>
  <c r="A28" i="19"/>
  <c r="Q27" i="19"/>
  <c r="P27" i="19"/>
  <c r="O27" i="19"/>
  <c r="N27" i="19" s="1"/>
  <c r="A27" i="19"/>
  <c r="Q26" i="19"/>
  <c r="P26" i="19"/>
  <c r="O26" i="19"/>
  <c r="N26" i="19" s="1"/>
  <c r="A26" i="19"/>
  <c r="Q25" i="19"/>
  <c r="P25" i="19"/>
  <c r="O25" i="19"/>
  <c r="N25" i="19" s="1"/>
  <c r="A25" i="19"/>
  <c r="Q24" i="19"/>
  <c r="P24" i="19"/>
  <c r="O24" i="19"/>
  <c r="A24" i="19"/>
  <c r="Q23" i="19"/>
  <c r="P23" i="19"/>
  <c r="O23" i="19"/>
  <c r="N23" i="19" s="1"/>
  <c r="A23" i="19"/>
  <c r="M20" i="19"/>
  <c r="M39" i="19" s="1"/>
  <c r="L20" i="19"/>
  <c r="K20" i="19"/>
  <c r="K39" i="19" s="1"/>
  <c r="J20" i="19"/>
  <c r="I20" i="19"/>
  <c r="I39" i="19" s="1"/>
  <c r="H20" i="19"/>
  <c r="G20" i="19"/>
  <c r="G39" i="19" s="1"/>
  <c r="F20" i="19"/>
  <c r="E20" i="19"/>
  <c r="E39" i="19" s="1"/>
  <c r="D20" i="19"/>
  <c r="C20" i="19"/>
  <c r="C39" i="19" s="1"/>
  <c r="Q19" i="19"/>
  <c r="P19" i="19"/>
  <c r="O19" i="19"/>
  <c r="N19" i="19" s="1"/>
  <c r="A19" i="19"/>
  <c r="Q18" i="19"/>
  <c r="P18" i="19"/>
  <c r="O18" i="19"/>
  <c r="N18" i="19" s="1"/>
  <c r="A18" i="19"/>
  <c r="Q17" i="19"/>
  <c r="P17" i="19"/>
  <c r="O17" i="19"/>
  <c r="N17" i="19" s="1"/>
  <c r="A17" i="19"/>
  <c r="Q16" i="19"/>
  <c r="P16" i="19"/>
  <c r="O16" i="19"/>
  <c r="N16" i="19" s="1"/>
  <c r="A16" i="19"/>
  <c r="Q15" i="19"/>
  <c r="P15" i="19"/>
  <c r="O15" i="19"/>
  <c r="N15" i="19" s="1"/>
  <c r="A15" i="19"/>
  <c r="Q14" i="19"/>
  <c r="P14" i="19"/>
  <c r="O14" i="19"/>
  <c r="N14" i="19" s="1"/>
  <c r="A14" i="19"/>
  <c r="Q13" i="19"/>
  <c r="P13" i="19"/>
  <c r="O13" i="19"/>
  <c r="N13" i="19" s="1"/>
  <c r="A13" i="19"/>
  <c r="Q12" i="19"/>
  <c r="P12" i="19"/>
  <c r="O12" i="19"/>
  <c r="N12" i="19" s="1"/>
  <c r="A12" i="19"/>
  <c r="Q11" i="19"/>
  <c r="P11" i="19"/>
  <c r="O11" i="19"/>
  <c r="N11" i="19" s="1"/>
  <c r="A11" i="19"/>
  <c r="Q10" i="19"/>
  <c r="P10" i="19"/>
  <c r="O10" i="19"/>
  <c r="N10" i="19" s="1"/>
  <c r="A10" i="19"/>
  <c r="Q9" i="19"/>
  <c r="P9" i="19"/>
  <c r="O9" i="19"/>
  <c r="N9" i="19" s="1"/>
  <c r="A9" i="19"/>
  <c r="Q8" i="19"/>
  <c r="P8" i="19"/>
  <c r="O8" i="19"/>
  <c r="N8" i="19" s="1"/>
  <c r="A8" i="19"/>
  <c r="Q7" i="19"/>
  <c r="P7" i="19"/>
  <c r="O7" i="19"/>
  <c r="N7" i="19" s="1"/>
  <c r="A7" i="19"/>
  <c r="Q6" i="19"/>
  <c r="P6" i="19"/>
  <c r="O6" i="19"/>
  <c r="N6" i="19" s="1"/>
  <c r="A6" i="19"/>
  <c r="Q5" i="19"/>
  <c r="P5" i="19"/>
  <c r="P20" i="19" s="1"/>
  <c r="O5" i="19"/>
  <c r="N5" i="19" s="1"/>
  <c r="A5" i="19"/>
  <c r="Q3" i="19"/>
  <c r="P3" i="19"/>
  <c r="O3" i="19"/>
  <c r="C2" i="19"/>
  <c r="B2" i="19"/>
  <c r="A2" i="19"/>
  <c r="A1" i="19"/>
  <c r="N55" i="18"/>
  <c r="P52" i="18"/>
  <c r="L52" i="18"/>
  <c r="H52" i="18"/>
  <c r="D52" i="18"/>
  <c r="M51" i="18"/>
  <c r="A51" i="18"/>
  <c r="M50" i="18"/>
  <c r="A50" i="18"/>
  <c r="M49" i="18"/>
  <c r="A49" i="18"/>
  <c r="P46" i="18"/>
  <c r="O46" i="18"/>
  <c r="O52" i="18" s="1"/>
  <c r="N46" i="18"/>
  <c r="N52" i="18" s="1"/>
  <c r="L46" i="18"/>
  <c r="K46" i="18"/>
  <c r="K52" i="18" s="1"/>
  <c r="J46" i="18"/>
  <c r="J52" i="18" s="1"/>
  <c r="I46" i="18"/>
  <c r="I52" i="18" s="1"/>
  <c r="H46" i="18"/>
  <c r="G46" i="18"/>
  <c r="G52" i="18" s="1"/>
  <c r="F46" i="18"/>
  <c r="F52" i="18" s="1"/>
  <c r="E46" i="18"/>
  <c r="E52" i="18" s="1"/>
  <c r="D46" i="18"/>
  <c r="C46" i="18"/>
  <c r="C52" i="18" s="1"/>
  <c r="B46" i="18"/>
  <c r="B52" i="18" s="1"/>
  <c r="M45" i="18"/>
  <c r="M44" i="18"/>
  <c r="M43" i="18"/>
  <c r="M42" i="18"/>
  <c r="M41" i="18"/>
  <c r="M40" i="18"/>
  <c r="M39" i="18"/>
  <c r="M38" i="18"/>
  <c r="M37" i="18"/>
  <c r="M46" i="18" s="1"/>
  <c r="M52" i="18" s="1"/>
  <c r="M36" i="18"/>
  <c r="M32" i="18"/>
  <c r="A32" i="18"/>
  <c r="M31" i="18"/>
  <c r="A31" i="18"/>
  <c r="M30" i="18"/>
  <c r="A30" i="18"/>
  <c r="M29" i="18"/>
  <c r="A29" i="18"/>
  <c r="M28" i="18"/>
  <c r="A28" i="18"/>
  <c r="M27" i="18"/>
  <c r="A27" i="18"/>
  <c r="M26" i="18"/>
  <c r="A26" i="18"/>
  <c r="M25" i="18"/>
  <c r="A25" i="18"/>
  <c r="M24" i="18"/>
  <c r="P21" i="18"/>
  <c r="P33" i="18" s="1"/>
  <c r="P54" i="18" s="1"/>
  <c r="O21" i="18"/>
  <c r="O33" i="18" s="1"/>
  <c r="N21" i="18"/>
  <c r="N33" i="18" s="1"/>
  <c r="N54" i="18" s="1"/>
  <c r="L21" i="18"/>
  <c r="L33" i="18" s="1"/>
  <c r="L54" i="18" s="1"/>
  <c r="K21" i="18"/>
  <c r="K33" i="18" s="1"/>
  <c r="K54" i="18" s="1"/>
  <c r="J21" i="18"/>
  <c r="J33" i="18" s="1"/>
  <c r="I21" i="18"/>
  <c r="I33" i="18" s="1"/>
  <c r="I54" i="18" s="1"/>
  <c r="H21" i="18"/>
  <c r="H33" i="18" s="1"/>
  <c r="H54" i="18" s="1"/>
  <c r="G21" i="18"/>
  <c r="G33" i="18" s="1"/>
  <c r="G54" i="18" s="1"/>
  <c r="F21" i="18"/>
  <c r="F33" i="18" s="1"/>
  <c r="E21" i="18"/>
  <c r="E33" i="18" s="1"/>
  <c r="E54" i="18" s="1"/>
  <c r="D21" i="18"/>
  <c r="D33" i="18" s="1"/>
  <c r="D54" i="18" s="1"/>
  <c r="C21" i="18"/>
  <c r="C33" i="18" s="1"/>
  <c r="C54" i="18" s="1"/>
  <c r="B21" i="18"/>
  <c r="B33" i="18" s="1"/>
  <c r="M20" i="18"/>
  <c r="A20" i="18"/>
  <c r="M19" i="18"/>
  <c r="M18" i="18"/>
  <c r="A18" i="18"/>
  <c r="M17" i="18"/>
  <c r="A17" i="18"/>
  <c r="M16" i="18"/>
  <c r="A16" i="18"/>
  <c r="M15" i="18"/>
  <c r="A15" i="18"/>
  <c r="M14" i="18"/>
  <c r="A14" i="18"/>
  <c r="M13" i="18"/>
  <c r="A13" i="18"/>
  <c r="M12" i="18"/>
  <c r="A12" i="18"/>
  <c r="M11" i="18"/>
  <c r="A11" i="18"/>
  <c r="M10" i="18"/>
  <c r="A10" i="18"/>
  <c r="M9" i="18"/>
  <c r="A9" i="18"/>
  <c r="M8" i="18"/>
  <c r="A8" i="18"/>
  <c r="M7" i="18"/>
  <c r="A7" i="18"/>
  <c r="M6" i="18"/>
  <c r="A6" i="18"/>
  <c r="M5" i="18"/>
  <c r="M21" i="18" s="1"/>
  <c r="M33" i="18" s="1"/>
  <c r="M54" i="18" s="1"/>
  <c r="A5" i="18"/>
  <c r="P3" i="18"/>
  <c r="O3" i="18"/>
  <c r="N3" i="18"/>
  <c r="B2" i="18"/>
  <c r="A1" i="18"/>
  <c r="A45" i="17"/>
  <c r="Q44" i="17"/>
  <c r="P44" i="17"/>
  <c r="O44" i="17"/>
  <c r="N44" i="17" s="1"/>
  <c r="A44" i="17"/>
  <c r="Q43" i="17"/>
  <c r="P43" i="17"/>
  <c r="O43" i="17"/>
  <c r="N43" i="17" s="1"/>
  <c r="A43" i="17"/>
  <c r="Q42" i="17"/>
  <c r="P42" i="17"/>
  <c r="O42" i="17"/>
  <c r="N42" i="17" s="1"/>
  <c r="A42" i="17"/>
  <c r="A40" i="17"/>
  <c r="M38" i="17"/>
  <c r="L38" i="17"/>
  <c r="K38" i="17"/>
  <c r="J38" i="17"/>
  <c r="I38" i="17"/>
  <c r="H38" i="17"/>
  <c r="G38" i="17"/>
  <c r="F38" i="17"/>
  <c r="E38" i="17"/>
  <c r="D38" i="17"/>
  <c r="C38" i="17"/>
  <c r="A38" i="17"/>
  <c r="Q37" i="17"/>
  <c r="P37" i="17"/>
  <c r="O37" i="17"/>
  <c r="N37" i="17" s="1"/>
  <c r="Q36" i="17"/>
  <c r="P36" i="17"/>
  <c r="O36" i="17"/>
  <c r="N36" i="17" s="1"/>
  <c r="Q35" i="17"/>
  <c r="P35" i="17"/>
  <c r="O35" i="17"/>
  <c r="N35" i="17" s="1"/>
  <c r="Q34" i="17"/>
  <c r="P34" i="17"/>
  <c r="O34" i="17"/>
  <c r="N34" i="17" s="1"/>
  <c r="Q33" i="17"/>
  <c r="P33" i="17"/>
  <c r="O33" i="17"/>
  <c r="N33" i="17" s="1"/>
  <c r="Q32" i="17"/>
  <c r="P32" i="17"/>
  <c r="O32" i="17"/>
  <c r="N32" i="17" s="1"/>
  <c r="Q31" i="17"/>
  <c r="P31" i="17"/>
  <c r="O31" i="17"/>
  <c r="N31" i="17" s="1"/>
  <c r="Q30" i="17"/>
  <c r="P30" i="17"/>
  <c r="O30" i="17"/>
  <c r="N30" i="17" s="1"/>
  <c r="Q29" i="17"/>
  <c r="P29" i="17"/>
  <c r="O29" i="17"/>
  <c r="N29" i="17" s="1"/>
  <c r="Q28" i="17"/>
  <c r="P28" i="17"/>
  <c r="O28" i="17"/>
  <c r="N28" i="17" s="1"/>
  <c r="Q27" i="17"/>
  <c r="P27" i="17"/>
  <c r="O27" i="17"/>
  <c r="N27" i="17" s="1"/>
  <c r="Q26" i="17"/>
  <c r="P26" i="17"/>
  <c r="O26" i="17"/>
  <c r="N26" i="17" s="1"/>
  <c r="Q25" i="17"/>
  <c r="P25" i="17"/>
  <c r="O25" i="17"/>
  <c r="N25" i="17" s="1"/>
  <c r="Q24" i="17"/>
  <c r="P24" i="17"/>
  <c r="O24" i="17"/>
  <c r="N24" i="17" s="1"/>
  <c r="Q23" i="17"/>
  <c r="P23" i="17"/>
  <c r="O23" i="17"/>
  <c r="N23" i="17" s="1"/>
  <c r="A22" i="17"/>
  <c r="M20" i="17"/>
  <c r="M40" i="17" s="1"/>
  <c r="M45" i="17" s="1"/>
  <c r="L20" i="17"/>
  <c r="L40" i="17" s="1"/>
  <c r="L45" i="17" s="1"/>
  <c r="K20" i="17"/>
  <c r="K40" i="17" s="1"/>
  <c r="K45" i="17" s="1"/>
  <c r="J20" i="17"/>
  <c r="J40" i="17" s="1"/>
  <c r="J45" i="17" s="1"/>
  <c r="I20" i="17"/>
  <c r="I40" i="17" s="1"/>
  <c r="I45" i="17" s="1"/>
  <c r="H20" i="17"/>
  <c r="H40" i="17" s="1"/>
  <c r="H45" i="17" s="1"/>
  <c r="G20" i="17"/>
  <c r="G40" i="17" s="1"/>
  <c r="G45" i="17" s="1"/>
  <c r="F20" i="17"/>
  <c r="F40" i="17" s="1"/>
  <c r="F45" i="17" s="1"/>
  <c r="E20" i="17"/>
  <c r="E40" i="17" s="1"/>
  <c r="E45" i="17" s="1"/>
  <c r="D20" i="17"/>
  <c r="D40" i="17" s="1"/>
  <c r="D45" i="17" s="1"/>
  <c r="C20" i="17"/>
  <c r="C40" i="17" s="1"/>
  <c r="C45" i="17" s="1"/>
  <c r="A20" i="17"/>
  <c r="Q19" i="17"/>
  <c r="P19" i="17"/>
  <c r="O19" i="17"/>
  <c r="N19" i="17" s="1"/>
  <c r="A19" i="17"/>
  <c r="A37" i="17" s="1"/>
  <c r="Q18" i="17"/>
  <c r="P18" i="17"/>
  <c r="O18" i="17"/>
  <c r="N18" i="17" s="1"/>
  <c r="A18" i="17"/>
  <c r="A36" i="17" s="1"/>
  <c r="Q17" i="17"/>
  <c r="P17" i="17"/>
  <c r="O17" i="17"/>
  <c r="N17" i="17" s="1"/>
  <c r="A17" i="17"/>
  <c r="A35" i="17" s="1"/>
  <c r="Q16" i="17"/>
  <c r="P16" i="17"/>
  <c r="O16" i="17"/>
  <c r="N16" i="17" s="1"/>
  <c r="A16" i="17"/>
  <c r="A34" i="17" s="1"/>
  <c r="Q15" i="17"/>
  <c r="P15" i="17"/>
  <c r="O15" i="17"/>
  <c r="N15" i="17" s="1"/>
  <c r="A15" i="17"/>
  <c r="A33" i="17" s="1"/>
  <c r="Q14" i="17"/>
  <c r="P14" i="17"/>
  <c r="O14" i="17"/>
  <c r="N14" i="17" s="1"/>
  <c r="A14" i="17"/>
  <c r="A32" i="17" s="1"/>
  <c r="Q13" i="17"/>
  <c r="P13" i="17"/>
  <c r="O13" i="17"/>
  <c r="N13" i="17" s="1"/>
  <c r="A13" i="17"/>
  <c r="A31" i="17" s="1"/>
  <c r="Q12" i="17"/>
  <c r="P12" i="17"/>
  <c r="O12" i="17"/>
  <c r="N12" i="17" s="1"/>
  <c r="A12" i="17"/>
  <c r="A30" i="17" s="1"/>
  <c r="Q11" i="17"/>
  <c r="P11" i="17"/>
  <c r="O11" i="17"/>
  <c r="N11" i="17" s="1"/>
  <c r="A11" i="17"/>
  <c r="A29" i="17" s="1"/>
  <c r="Q10" i="17"/>
  <c r="P10" i="17"/>
  <c r="O10" i="17"/>
  <c r="N10" i="17" s="1"/>
  <c r="A10" i="17"/>
  <c r="A28" i="17" s="1"/>
  <c r="Q9" i="17"/>
  <c r="P9" i="17"/>
  <c r="O9" i="17"/>
  <c r="N9" i="17" s="1"/>
  <c r="A9" i="17"/>
  <c r="A27" i="17" s="1"/>
  <c r="Q8" i="17"/>
  <c r="P8" i="17"/>
  <c r="O8" i="17"/>
  <c r="N8" i="17" s="1"/>
  <c r="A8" i="17"/>
  <c r="A26" i="17" s="1"/>
  <c r="Q7" i="17"/>
  <c r="P7" i="17"/>
  <c r="O7" i="17"/>
  <c r="N7" i="17" s="1"/>
  <c r="A7" i="17"/>
  <c r="A25" i="17" s="1"/>
  <c r="Q6" i="17"/>
  <c r="P6" i="17"/>
  <c r="O6" i="17"/>
  <c r="N6" i="17" s="1"/>
  <c r="A6" i="17"/>
  <c r="A24" i="17" s="1"/>
  <c r="Q5" i="17"/>
  <c r="P5" i="17"/>
  <c r="P20" i="17" s="1"/>
  <c r="O5" i="17"/>
  <c r="N5" i="17" s="1"/>
  <c r="A5" i="17"/>
  <c r="A23" i="17" s="1"/>
  <c r="A4" i="17"/>
  <c r="Q3" i="17"/>
  <c r="P3" i="17"/>
  <c r="O3" i="17"/>
  <c r="C2" i="17"/>
  <c r="B2" i="17"/>
  <c r="A2" i="17"/>
  <c r="A46" i="16"/>
  <c r="Q45" i="16"/>
  <c r="P45" i="16"/>
  <c r="O45" i="16"/>
  <c r="N45" i="16" s="1"/>
  <c r="A45" i="16"/>
  <c r="Q44" i="16"/>
  <c r="P44" i="16"/>
  <c r="O44" i="16"/>
  <c r="N44" i="16" s="1"/>
  <c r="A44" i="16"/>
  <c r="Q43" i="16"/>
  <c r="P43" i="16"/>
  <c r="O43" i="16"/>
  <c r="N43" i="16" s="1"/>
  <c r="A43" i="16"/>
  <c r="A42" i="16"/>
  <c r="Q41" i="16"/>
  <c r="P41" i="16"/>
  <c r="O41" i="16"/>
  <c r="N41" i="16" s="1"/>
  <c r="A41" i="16"/>
  <c r="Q40" i="16"/>
  <c r="P40" i="16"/>
  <c r="O40" i="16"/>
  <c r="N40" i="16" s="1"/>
  <c r="A40" i="16"/>
  <c r="Q39" i="16"/>
  <c r="P39" i="16"/>
  <c r="O39" i="16"/>
  <c r="N39" i="16" s="1"/>
  <c r="A39" i="16"/>
  <c r="A38" i="16"/>
  <c r="M36" i="16"/>
  <c r="L36" i="16"/>
  <c r="K36" i="16"/>
  <c r="J36" i="16"/>
  <c r="I36" i="16"/>
  <c r="H36" i="16"/>
  <c r="G36" i="16"/>
  <c r="F36" i="16"/>
  <c r="E36" i="16"/>
  <c r="D36" i="16"/>
  <c r="C36" i="16"/>
  <c r="A36" i="16"/>
  <c r="Q35" i="16"/>
  <c r="P35" i="16"/>
  <c r="O35" i="16"/>
  <c r="N35" i="16" s="1"/>
  <c r="A35" i="16"/>
  <c r="Q34" i="16"/>
  <c r="P34" i="16"/>
  <c r="O34" i="16"/>
  <c r="N34" i="16" s="1"/>
  <c r="A34" i="16"/>
  <c r="Q33" i="16"/>
  <c r="P33" i="16"/>
  <c r="O33" i="16"/>
  <c r="N33" i="16" s="1"/>
  <c r="A33" i="16"/>
  <c r="Q32" i="16"/>
  <c r="P32" i="16"/>
  <c r="O32" i="16"/>
  <c r="N32" i="16" s="1"/>
  <c r="A32" i="16"/>
  <c r="Q31" i="16"/>
  <c r="P31" i="16"/>
  <c r="O31" i="16"/>
  <c r="N31" i="16" s="1"/>
  <c r="A31" i="16"/>
  <c r="Q30" i="16"/>
  <c r="P30" i="16"/>
  <c r="O30" i="16"/>
  <c r="N30" i="16" s="1"/>
  <c r="A30" i="16"/>
  <c r="Q29" i="16"/>
  <c r="P29" i="16"/>
  <c r="O29" i="16"/>
  <c r="N29" i="16" s="1"/>
  <c r="A29" i="16"/>
  <c r="Q28" i="16"/>
  <c r="P28" i="16"/>
  <c r="O28" i="16"/>
  <c r="N28" i="16" s="1"/>
  <c r="A28" i="16"/>
  <c r="Q27" i="16"/>
  <c r="P27" i="16"/>
  <c r="O27" i="16"/>
  <c r="N27" i="16" s="1"/>
  <c r="A27" i="16"/>
  <c r="Q26" i="16"/>
  <c r="P26" i="16"/>
  <c r="O26" i="16"/>
  <c r="N26" i="16" s="1"/>
  <c r="A26" i="16"/>
  <c r="Q25" i="16"/>
  <c r="P25" i="16"/>
  <c r="O25" i="16"/>
  <c r="A25" i="16"/>
  <c r="A24" i="16"/>
  <c r="M22" i="16"/>
  <c r="M38" i="16" s="1"/>
  <c r="M42" i="16" s="1"/>
  <c r="M46" i="16" s="1"/>
  <c r="L22" i="16"/>
  <c r="L38" i="16" s="1"/>
  <c r="L42" i="16" s="1"/>
  <c r="L46" i="16" s="1"/>
  <c r="K22" i="16"/>
  <c r="K38" i="16" s="1"/>
  <c r="K42" i="16" s="1"/>
  <c r="K46" i="16" s="1"/>
  <c r="J22" i="16"/>
  <c r="J38" i="16" s="1"/>
  <c r="J42" i="16" s="1"/>
  <c r="J46" i="16" s="1"/>
  <c r="I22" i="16"/>
  <c r="I38" i="16" s="1"/>
  <c r="I42" i="16" s="1"/>
  <c r="I46" i="16" s="1"/>
  <c r="H22" i="16"/>
  <c r="H38" i="16" s="1"/>
  <c r="H42" i="16" s="1"/>
  <c r="H46" i="16" s="1"/>
  <c r="G22" i="16"/>
  <c r="G38" i="16" s="1"/>
  <c r="G42" i="16" s="1"/>
  <c r="G46" i="16" s="1"/>
  <c r="F22" i="16"/>
  <c r="F38" i="16" s="1"/>
  <c r="F42" i="16" s="1"/>
  <c r="F46" i="16" s="1"/>
  <c r="E22" i="16"/>
  <c r="E38" i="16" s="1"/>
  <c r="E42" i="16" s="1"/>
  <c r="E46" i="16" s="1"/>
  <c r="D22" i="16"/>
  <c r="D38" i="16" s="1"/>
  <c r="D42" i="16" s="1"/>
  <c r="D46" i="16" s="1"/>
  <c r="C22" i="16"/>
  <c r="C38" i="16" s="1"/>
  <c r="C42" i="16" s="1"/>
  <c r="C46" i="16" s="1"/>
  <c r="A22" i="16"/>
  <c r="Q21" i="16"/>
  <c r="P21" i="16"/>
  <c r="O21" i="16"/>
  <c r="N21" i="16" s="1"/>
  <c r="A21" i="16"/>
  <c r="Q20" i="16"/>
  <c r="P20" i="16"/>
  <c r="O20" i="16"/>
  <c r="N20" i="16" s="1"/>
  <c r="A20" i="16"/>
  <c r="Q19" i="16"/>
  <c r="P19" i="16"/>
  <c r="O19" i="16"/>
  <c r="N19" i="16" s="1"/>
  <c r="A19" i="16"/>
  <c r="Q18" i="16"/>
  <c r="P18" i="16"/>
  <c r="O18" i="16"/>
  <c r="N18" i="16" s="1"/>
  <c r="A18" i="16"/>
  <c r="Q17" i="16"/>
  <c r="P17" i="16"/>
  <c r="O17" i="16"/>
  <c r="N17" i="16" s="1"/>
  <c r="A17" i="16"/>
  <c r="Q16" i="16"/>
  <c r="P16" i="16"/>
  <c r="O16" i="16"/>
  <c r="N16" i="16" s="1"/>
  <c r="A16" i="16"/>
  <c r="Q15" i="16"/>
  <c r="P15" i="16"/>
  <c r="O15" i="16"/>
  <c r="N15" i="16" s="1"/>
  <c r="A15" i="16"/>
  <c r="Q14" i="16"/>
  <c r="P14" i="16"/>
  <c r="O14" i="16"/>
  <c r="N14" i="16" s="1"/>
  <c r="A14" i="16"/>
  <c r="Q13" i="16"/>
  <c r="P13" i="16"/>
  <c r="O13" i="16"/>
  <c r="N13" i="16" s="1"/>
  <c r="A13" i="16"/>
  <c r="Q12" i="16"/>
  <c r="P12" i="16"/>
  <c r="O12" i="16"/>
  <c r="N12" i="16" s="1"/>
  <c r="A12" i="16"/>
  <c r="Q11" i="16"/>
  <c r="P11" i="16"/>
  <c r="O11" i="16"/>
  <c r="N11" i="16" s="1"/>
  <c r="A11" i="16"/>
  <c r="Q10" i="16"/>
  <c r="P10" i="16"/>
  <c r="O10" i="16"/>
  <c r="N10" i="16" s="1"/>
  <c r="A10" i="16"/>
  <c r="Q9" i="16"/>
  <c r="P9" i="16"/>
  <c r="O9" i="16"/>
  <c r="N9" i="16" s="1"/>
  <c r="A9" i="16"/>
  <c r="Q8" i="16"/>
  <c r="P8" i="16"/>
  <c r="O8" i="16"/>
  <c r="N8" i="16" s="1"/>
  <c r="A8" i="16"/>
  <c r="Q7" i="16"/>
  <c r="P7" i="16"/>
  <c r="O7" i="16"/>
  <c r="N7" i="16" s="1"/>
  <c r="A7" i="16"/>
  <c r="Q6" i="16"/>
  <c r="P6" i="16"/>
  <c r="O6" i="16"/>
  <c r="N6" i="16" s="1"/>
  <c r="A6" i="16"/>
  <c r="Q5" i="16"/>
  <c r="P5" i="16"/>
  <c r="O5" i="16"/>
  <c r="A5" i="16"/>
  <c r="A4" i="16"/>
  <c r="Q3" i="16"/>
  <c r="P3" i="16"/>
  <c r="O3" i="16"/>
  <c r="C2" i="16"/>
  <c r="A1" i="16" s="1"/>
  <c r="B2" i="16"/>
  <c r="A2" i="16"/>
  <c r="O22" i="16" l="1"/>
  <c r="Q22" i="16"/>
  <c r="Q38" i="17"/>
  <c r="O36" i="16"/>
  <c r="Q36" i="16"/>
  <c r="Q20" i="19"/>
  <c r="P38" i="19"/>
  <c r="P39" i="19" s="1"/>
  <c r="N38" i="17"/>
  <c r="N5" i="16"/>
  <c r="N22" i="16" s="1"/>
  <c r="P22" i="16"/>
  <c r="N25" i="16"/>
  <c r="N36" i="16" s="1"/>
  <c r="P36" i="16"/>
  <c r="Q20" i="17"/>
  <c r="P38" i="17"/>
  <c r="P40" i="17" s="1"/>
  <c r="P45" i="17" s="1"/>
  <c r="O38" i="19"/>
  <c r="Q38" i="19"/>
  <c r="N20" i="19"/>
  <c r="N24" i="19"/>
  <c r="N38" i="19" s="1"/>
  <c r="O20" i="19"/>
  <c r="B54" i="18"/>
  <c r="B56" i="18" s="1"/>
  <c r="C55" i="18" s="1"/>
  <c r="C56" i="18" s="1"/>
  <c r="D55" i="18" s="1"/>
  <c r="D56" i="18" s="1"/>
  <c r="E55" i="18" s="1"/>
  <c r="E56" i="18" s="1"/>
  <c r="F55" i="18" s="1"/>
  <c r="F56" i="18" s="1"/>
  <c r="G55" i="18" s="1"/>
  <c r="G56" i="18" s="1"/>
  <c r="H55" i="18" s="1"/>
  <c r="H56" i="18" s="1"/>
  <c r="I55" i="18" s="1"/>
  <c r="I56" i="18" s="1"/>
  <c r="J55" i="18" s="1"/>
  <c r="J56" i="18" s="1"/>
  <c r="K55" i="18" s="1"/>
  <c r="K56" i="18" s="1"/>
  <c r="L55" i="18" s="1"/>
  <c r="L56" i="18" s="1"/>
  <c r="M55" i="18" s="1"/>
  <c r="M56" i="18" s="1"/>
  <c r="F54" i="18"/>
  <c r="J54" i="18"/>
  <c r="O54" i="18"/>
  <c r="N56" i="18"/>
  <c r="O55" i="18" s="1"/>
  <c r="N20" i="17"/>
  <c r="O20" i="17"/>
  <c r="O38" i="17"/>
  <c r="Q40" i="17" l="1"/>
  <c r="Q45" i="17" s="1"/>
  <c r="Q39" i="19"/>
  <c r="N40" i="17"/>
  <c r="N45" i="17" s="1"/>
  <c r="O38" i="16"/>
  <c r="O42" i="16" s="1"/>
  <c r="O46" i="16" s="1"/>
  <c r="Q38" i="16"/>
  <c r="Q42" i="16" s="1"/>
  <c r="Q46" i="16" s="1"/>
  <c r="O39" i="19"/>
  <c r="N38" i="16"/>
  <c r="N42" i="16" s="1"/>
  <c r="N46" i="16" s="1"/>
  <c r="O40" i="17"/>
  <c r="O45" i="17" s="1"/>
  <c r="P38" i="16"/>
  <c r="P42" i="16" s="1"/>
  <c r="P46" i="16" s="1"/>
  <c r="N39" i="19"/>
  <c r="O56" i="18"/>
  <c r="P55" i="18" s="1"/>
  <c r="P56" i="18" s="1"/>
</calcChain>
</file>

<file path=xl/sharedStrings.xml><?xml version="1.0" encoding="utf-8"?>
<sst xmlns="http://schemas.openxmlformats.org/spreadsheetml/2006/main" count="2983" uniqueCount="1067">
  <si>
    <t>Priority Issue</t>
  </si>
  <si>
    <t>Development Objective</t>
  </si>
  <si>
    <t>Annual Targets</t>
  </si>
  <si>
    <t>Project Name</t>
  </si>
  <si>
    <t>Project Description</t>
  </si>
  <si>
    <t>Funding Source</t>
  </si>
  <si>
    <t xml:space="preserve">Performance Management </t>
  </si>
  <si>
    <t>Good governance and administrative excellence</t>
  </si>
  <si>
    <t>N/A</t>
  </si>
  <si>
    <t>Makhado Municipality</t>
  </si>
  <si>
    <t>Income</t>
  </si>
  <si>
    <t xml:space="preserve"> Operational </t>
  </si>
  <si>
    <t>Expenditure management</t>
  </si>
  <si>
    <t>Sound Financial Management and viability</t>
  </si>
  <si>
    <t xml:space="preserve"> N/A </t>
  </si>
  <si>
    <t>Disaster Management</t>
  </si>
  <si>
    <t>Promote  community and environmental welfare</t>
  </si>
  <si>
    <t>Library Services</t>
  </si>
  <si>
    <t>To Refurbish  the library roof by 30 June 2016</t>
  </si>
  <si>
    <t xml:space="preserve"> Refurbishment of the library building completed</t>
  </si>
  <si>
    <t>Refurbish  library building</t>
  </si>
  <si>
    <t>Waste Management</t>
  </si>
  <si>
    <t xml:space="preserve">Development of </t>
  </si>
  <si>
    <t>MIG</t>
  </si>
  <si>
    <t xml:space="preserve">  5 000 000.00                  -   </t>
  </si>
  <si>
    <t>To rehabilitate the landfill site by 30 June 2016</t>
  </si>
  <si>
    <t>Landfill site rehabilitated ompleted</t>
  </si>
  <si>
    <t>Rehabilitation of the existing Landfill site (Vondelling)</t>
  </si>
  <si>
    <t>INCOME</t>
  </si>
  <si>
    <t>Parks and Recreation</t>
  </si>
  <si>
    <t xml:space="preserve"> INCOME </t>
  </si>
  <si>
    <t>To development of 5047 Park  by 30 June 2016</t>
  </si>
  <si>
    <t xml:space="preserve"> Development of 5047 Park    completed</t>
  </si>
  <si>
    <t>Invest in human capital</t>
  </si>
  <si>
    <t>Revenue Management</t>
  </si>
  <si>
    <t>Sound financial management and viability</t>
  </si>
  <si>
    <t>Budget and Reporting</t>
  </si>
  <si>
    <t xml:space="preserve">Draft budget tabled  to council </t>
  </si>
  <si>
    <t>Draft budget</t>
  </si>
  <si>
    <t xml:space="preserve">Final budget submitted  to council </t>
  </si>
  <si>
    <t>Final budget</t>
  </si>
  <si>
    <t>Financial statements compiled and submit to AG</t>
  </si>
  <si>
    <t>Financial statements</t>
  </si>
  <si>
    <t>Section 71 report submission</t>
  </si>
  <si>
    <t>Supply Chain Management</t>
  </si>
  <si>
    <t>Tender adjudication</t>
  </si>
  <si>
    <t>Advance Spatial  Planning</t>
  </si>
  <si>
    <t>Building Plans</t>
  </si>
  <si>
    <t>Operational</t>
  </si>
  <si>
    <t>Zoning of land</t>
  </si>
  <si>
    <t>Rezoning of land</t>
  </si>
  <si>
    <t>Occupancy of land</t>
  </si>
  <si>
    <t>Provision of street names for R293 towns completed</t>
  </si>
  <si>
    <t>Local Economic Development</t>
  </si>
  <si>
    <t>Invest in local economy</t>
  </si>
  <si>
    <t xml:space="preserve">Makhado N1 Information and Caravan Recreational/Entertainment centre </t>
  </si>
  <si>
    <t>Makhado annual show hosted</t>
  </si>
  <si>
    <t>Annual Show</t>
  </si>
  <si>
    <t>Electricity Provision</t>
  </si>
  <si>
    <t>Accessible basic and infrastructure services</t>
  </si>
  <si>
    <t>MAGAU</t>
  </si>
  <si>
    <t>TSHIOZWI &amp; GOGOBOLE</t>
  </si>
  <si>
    <t>RAMANTSHA/RIVERSIDE</t>
  </si>
  <si>
    <t>MADODONGA</t>
  </si>
  <si>
    <t>Mamburu</t>
  </si>
  <si>
    <t xml:space="preserve">INEP </t>
  </si>
  <si>
    <t>MAKUSHU</t>
  </si>
  <si>
    <t>INEP</t>
  </si>
  <si>
    <t>To upgrade Urban Substations by 30 June 2015</t>
  </si>
  <si>
    <t xml:space="preserve">Upgrade Urban Substations </t>
  </si>
  <si>
    <t>Wisagalaza 2 &amp; Chitasi village</t>
  </si>
  <si>
    <t>Electricity connections</t>
  </si>
  <si>
    <t>Wisagalaza village</t>
  </si>
  <si>
    <t>SUKANI</t>
  </si>
  <si>
    <t xml:space="preserve"> INEP </t>
  </si>
  <si>
    <t>To connect electricity at TSHIVHULANA by 30 June 2016</t>
  </si>
  <si>
    <t>TSHIVHULANA connection completed</t>
  </si>
  <si>
    <t>TSHIVHULANA zone 5</t>
  </si>
  <si>
    <t xml:space="preserve">/INCOME INEP </t>
  </si>
  <si>
    <t>RATOMBO</t>
  </si>
  <si>
    <t xml:space="preserve"> INEP /income</t>
  </si>
  <si>
    <t>Roads, Bridges and Storm water</t>
  </si>
  <si>
    <t>Roads, Bridges and Stormwater</t>
  </si>
  <si>
    <t>Magau road phase 2 completed</t>
  </si>
  <si>
    <t>Magau road phase 1</t>
  </si>
  <si>
    <t>Ledig road  completed</t>
  </si>
  <si>
    <t xml:space="preserve">Ledig road  </t>
  </si>
  <si>
    <t>Ledig road  construction</t>
  </si>
  <si>
    <t>Robert Khoza /Chabani Bungeni road completed</t>
  </si>
  <si>
    <t>Robert Khoza /Chabani Bungeni road construction</t>
  </si>
  <si>
    <t>Robert Khoza /Chabani Bungeni road</t>
  </si>
  <si>
    <t>Tshivhazwaulu to Rasivhetshela road phase 1 completed</t>
  </si>
  <si>
    <t>Tshivhazwaulu to Rasivhetshela road phase 1</t>
  </si>
  <si>
    <t>To construct a new bridge at Mudimeli by 2018</t>
  </si>
  <si>
    <t>Mudimeli bridge completed by 2018</t>
  </si>
  <si>
    <t>Mudimeli bridge</t>
  </si>
  <si>
    <t>Construction of Mudimeli bridge</t>
  </si>
  <si>
    <t xml:space="preserve">         5 758 786.           -   </t>
  </si>
  <si>
    <t>Planning of new road/bridges</t>
  </si>
  <si>
    <t>1 600 000</t>
  </si>
  <si>
    <t>Sports Facilities</t>
  </si>
  <si>
    <t>To upgrade of Vuwani sports facilities  by 30 June 2016</t>
  </si>
  <si>
    <t>Upgrading of Vuwani sports facilities completed</t>
  </si>
  <si>
    <t xml:space="preserve">Upgrading of Vuwani sports facilities  </t>
  </si>
  <si>
    <t>Provision of Waterval stadium ablution facility completed</t>
  </si>
  <si>
    <t>Construction of ablution facility at Waterval stadium</t>
  </si>
  <si>
    <t xml:space="preserve">Electrification Rabali Stadium </t>
  </si>
  <si>
    <t>Electrification Rabali Stadium</t>
  </si>
  <si>
    <t> Building and Construction</t>
  </si>
  <si>
    <t>To construct graveyard fencing   by 30 June 2016</t>
  </si>
  <si>
    <t>Graveyard fencing completed</t>
  </si>
  <si>
    <t xml:space="preserve">Graveyard fencing(Tshituni Mawoni,Madodonga,Hanani,Tshivhuyuni,Hlanganani,Tsianda,Ndouvhada,Vleifontein  </t>
  </si>
  <si>
    <t>Graveyard fencing</t>
  </si>
  <si>
    <t>Fencing Vuwani Cemetery</t>
  </si>
  <si>
    <t>Vuwani cemetry Ablution Facility completed</t>
  </si>
  <si>
    <t>Vuwani Cemetery ( Toilet )</t>
  </si>
  <si>
    <t>Vuwani Cemetry ( Toilet )</t>
  </si>
  <si>
    <t>Fencing grave yard +sliding gate(Dzanani cemetery)</t>
  </si>
  <si>
    <t>Dzanani township</t>
  </si>
  <si>
    <t>3rd quarter</t>
  </si>
  <si>
    <t>Key Performance Indicators/Measurable Objective</t>
  </si>
  <si>
    <t>Annual Revision of the Disaster Management Plan</t>
  </si>
  <si>
    <t>To review the Disaster Management Plan and by 30 June 2016</t>
  </si>
  <si>
    <t>Letter of request
Copies of received information
Draft Disaster Management Plan
Final Reviewed Disaster Management Plan</t>
  </si>
  <si>
    <t>TECH</t>
  </si>
  <si>
    <t>Portfolio of Evidence</t>
  </si>
  <si>
    <t xml:space="preserve">Development of 5047 Park  </t>
  </si>
  <si>
    <t>To develop the N1 recreational park by 30 June 2016</t>
  </si>
  <si>
    <t>Development of N1 recreational park completed</t>
  </si>
  <si>
    <t>Development of N1 recreational park</t>
  </si>
  <si>
    <t>Approval to commence with the project from the MM, Development of specification and submit to SCM. Advertisent for tendering. Evaluation, Adjudication and appointment of a service provider. Development of designs and drawings, Construction of 1 x evaporation ponds (excavation, levelling, linning)</t>
  </si>
  <si>
    <t>Development of designs and drawings (Geotechnical report)</t>
  </si>
  <si>
    <t>Geotechnical report</t>
  </si>
  <si>
    <t># of households with access to refuse removal</t>
  </si>
  <si>
    <t>Baseline</t>
  </si>
  <si>
    <t>n/a</t>
  </si>
  <si>
    <t>Coolection of waste in all the villages in ward 22, 23, 24, 25 and 26</t>
  </si>
  <si>
    <t xml:space="preserve">Operational </t>
  </si>
  <si>
    <t>Monthly collection reports</t>
  </si>
  <si>
    <t>COMM</t>
  </si>
  <si>
    <t>Priority Issue/Programme</t>
  </si>
  <si>
    <t>Location</t>
  </si>
  <si>
    <t>Budget 15/16 R'000</t>
  </si>
  <si>
    <t>Start Date</t>
  </si>
  <si>
    <t>End Date</t>
  </si>
  <si>
    <t>3rd Q Targets</t>
  </si>
  <si>
    <t>15/16 
R'000</t>
  </si>
  <si>
    <t>16/17 
R'000</t>
  </si>
  <si>
    <t>Portfolio Of Evidence</t>
  </si>
  <si>
    <t>Integrated Development Planning</t>
  </si>
  <si>
    <t>IDP Review</t>
  </si>
  <si>
    <t>1/7/2015</t>
  </si>
  <si>
    <t>30/6/2016</t>
  </si>
  <si>
    <t>MM</t>
  </si>
  <si>
    <t>SDBIP Development</t>
  </si>
  <si>
    <t>Signed SDBIP</t>
  </si>
  <si>
    <t xml:space="preserve">Quarterly performance reports </t>
  </si>
  <si>
    <t>100% (3/3)</t>
  </si>
  <si>
    <t>Performance agreements</t>
  </si>
  <si>
    <t>Signed Performance Agreements</t>
  </si>
  <si>
    <t>Individual Performance Assessment</t>
  </si>
  <si>
    <t>Scorecards, Attendance Register</t>
  </si>
  <si>
    <t>CORP</t>
  </si>
  <si>
    <t>Human Resources and Organizational Development</t>
  </si>
  <si>
    <t>Personnel Recruitment</t>
  </si>
  <si>
    <t>Advertisement    and appointment letter</t>
  </si>
  <si>
    <t>15 bursaries awarded</t>
  </si>
  <si>
    <t>External Bursary Award</t>
  </si>
  <si>
    <t>Award 15  bursaries to qualifying applicants</t>
  </si>
  <si>
    <t>Spatial and Town Planning</t>
  </si>
  <si>
    <t>100% processed</t>
  </si>
  <si>
    <t>100% (# of building plans assessed/# of building plans received)</t>
  </si>
  <si>
    <t>Building plans register</t>
  </si>
  <si>
    <t>DEVP</t>
  </si>
  <si>
    <t>100% (# of applications processed/# applications received)</t>
  </si>
  <si>
    <t>Zoning certificates issued</t>
  </si>
  <si>
    <t>EXCO resolutions</t>
  </si>
  <si>
    <t>100% (# of applications processed/# of applications received)</t>
  </si>
  <si>
    <t>100%  (# of applications processed/# of applications received)</t>
  </si>
  <si>
    <t>Copy of occupancy certificates issued</t>
  </si>
  <si>
    <t>Consultation/ Establishment of committees/Some names completed</t>
  </si>
  <si>
    <t>Draft Street Names</t>
  </si>
  <si>
    <t>Expenditure Report</t>
  </si>
  <si>
    <t>Project/Indicator Description</t>
  </si>
  <si>
    <t>To review the IDP for 2015/2016 financial year by 31 May 2015</t>
  </si>
  <si>
    <t>IDP review for 2014/2015 was completed and approved by Council before 31 May 2014</t>
  </si>
  <si>
    <t>Council resolutions, Draft IDP, Strategic plan report, Attendance register, Invitations for strategic plan, IDP Consultation attendance register, IDP Analysis phase</t>
  </si>
  <si>
    <t>Collect information from departments, Develop a draft SDBIP, Submit to departments for inputs, Incorporate inputs and submit to council for approval by 31 March 2015.  Submit to the Mayor for signature, Submit to council for noting.</t>
  </si>
  <si>
    <t>1/4/2015</t>
  </si>
  <si>
    <t>Number of  organisational performance reports developed and submitted to Council by 30 June 2015</t>
  </si>
  <si>
    <t>Develop a reporting template and send to departments, Receive completed template and consolidate into one report. Organise SDBIP Management meeting to consider the report.  Submit the report to Council for approval.</t>
  </si>
  <si>
    <t>%  Section 57 Managers with signed performance agreements by 30 June 2015 (# of managers with signed performance agreements/# of managers appointed)</t>
  </si>
  <si>
    <t>Develop draft performance agreements. Engage the relevant Section 57 Managers. Submit the final performance agreement to Municipal Manager for signing. Submit the signed agreement to MEC for Cooperative Governance Human Settlement and Traditional Affairs.</t>
  </si>
  <si>
    <t># of section 57 managers individual assessment conucted by 30 June 2015</t>
  </si>
  <si>
    <t>4 section 57 managers individual assessment conducted</t>
  </si>
  <si>
    <t xml:space="preserve">Write a memorandum for approval of panel members and dates. Invite the participate Conduct assessment and compile assessment report. </t>
  </si>
  <si>
    <t>1 (Formal Assessment 2014/2015)</t>
  </si>
  <si>
    <t>% application for PTO attended to within 90 days after receival.</t>
  </si>
  <si>
    <t>100% (# of application  received/(# of application attended to within 90 days).</t>
  </si>
  <si>
    <t>Permission to Occupy</t>
  </si>
  <si>
    <t>Application received, Site visits, Stand demarcated and compile a report</t>
  </si>
  <si>
    <t>Site inspection report, Register of applications</t>
  </si>
  <si>
    <t>% Housing queries attended to within 30 days after receival.</t>
  </si>
  <si>
    <t>100% (# of housing queries attended within 30 days/# of received)</t>
  </si>
  <si>
    <t>Housing Coordination</t>
  </si>
  <si>
    <t>Receive housing queries and attend to them in a form of meetings or written correspondence</t>
  </si>
  <si>
    <t>Complaints letters, Accounts applications, Corresponded letters with CFO</t>
  </si>
  <si>
    <t>% building plans assessed by 30 June 2015 (# of building plans assessed/# of building plans received)</t>
  </si>
  <si>
    <t>Application received, Site visits, for assessment. Development plan committee sit and check the plan. Response to applicant in writing</t>
  </si>
  <si>
    <t>% of zoning certificates issued by 30 June 2015 (# of applications processed/# applications received)</t>
  </si>
  <si>
    <t xml:space="preserve">Application received, Site visits, for assessment. Development plan committee sit and check the plan. Submit the report to Council for approval. Response to applicant in writing. </t>
  </si>
  <si>
    <t>% rezoning, subdivision, special consent and consolidation applications assessed by 30 June 2015 (# of applications processed/# applications received)</t>
  </si>
  <si>
    <t>% application for land use rights inspection conducted within 14 days</t>
  </si>
  <si>
    <t>100% (# of application for land use rights inspection conducted within 14 days/# of application received)</t>
  </si>
  <si>
    <t>Land Use Management</t>
  </si>
  <si>
    <t>% certificates of occupancy issued by 30 June 2015 (# of applications processed/# of applications received)</t>
  </si>
  <si>
    <t>% application for pegging attended to within 15 days after receival.</t>
  </si>
  <si>
    <t>Pegging Applications</t>
  </si>
  <si>
    <t>Application received, Site visits, development plan committee sits, Generate report to council, Notify the client</t>
  </si>
  <si>
    <t>Application Assessment Report, Register of applications</t>
  </si>
  <si>
    <t>% application for demarcation of new site  attended to within 30 days after receival.</t>
  </si>
  <si>
    <t>Demarcation of sites</t>
  </si>
  <si>
    <t>% property application processed within 30 days of receival</t>
  </si>
  <si>
    <t>Property application</t>
  </si>
  <si>
    <t>% request for use municipal property processed within 5 days</t>
  </si>
  <si>
    <t>Receive application, Send to MM for approval, Notify the applicants to go and pay, After receiving the proof of payment a venue is booked.</t>
  </si>
  <si>
    <t>Bookings register</t>
  </si>
  <si>
    <t>% land claims queries coordinated within 30 days after receival</t>
  </si>
  <si>
    <t>100%  (# of queries processed/# of queries received)</t>
  </si>
  <si>
    <t>Land Claims</t>
  </si>
  <si>
    <t>Receive complaints, Liaise with the commissioner and complainant, Arrange a meeting if need</t>
  </si>
  <si>
    <t>Correspondence letters and emails.</t>
  </si>
  <si>
    <t>% by law contraventions notices issued within 5 days after identification</t>
  </si>
  <si>
    <t>100% (# of contravention notices issued within 5 days/# of contravention identified)</t>
  </si>
  <si>
    <t>By Law Enforcement</t>
  </si>
  <si>
    <t>Conduct inspection, Upon identifying a contravention a notice is issued</t>
  </si>
  <si>
    <t>Duplicate notices</t>
  </si>
  <si>
    <t># of routine inspection conducted by 30 June 2015</t>
  </si>
  <si>
    <t>Routine Inspection</t>
  </si>
  <si>
    <t>Inspect the area, If find contravention issues notice, If no respond final notice issued, If no response a fine is written, if no response the matter is taken to legal</t>
  </si>
  <si>
    <t>Inspection form, Register</t>
  </si>
  <si>
    <t>% site inspection applications done within 24 hours</t>
  </si>
  <si>
    <t>100% (# of site inspections conducted within 24 hours/# of site inspections application received)</t>
  </si>
  <si>
    <t>Site Inspection</t>
  </si>
  <si>
    <t>Conduct public consultation on street names. Compile a list of street names for approval by Council.</t>
  </si>
  <si>
    <t>1/1/2016</t>
  </si>
  <si>
    <t>To develop the SDBIP 2016/2017 and submit to the  Mayor for signature within 28 days after approval of the budget</t>
  </si>
  <si>
    <t>SDBIP 2015/2016 was developed and submitted to the Mayor within 28 days after approval of the budget</t>
  </si>
  <si>
    <t>SDBIP 2016/2017 developed and submitted to the  Mayor for signature within 28 days after approval of the budget</t>
  </si>
  <si>
    <t>Makhado annual show was hosted</t>
  </si>
  <si>
    <t>177 977.13.13</t>
  </si>
  <si>
    <t>Annual Show Report and Audited Financial Statements</t>
  </si>
  <si>
    <t>LED Strategy</t>
  </si>
  <si>
    <t>Project implementation plan, Project report</t>
  </si>
  <si>
    <t>LED strategy implementation report</t>
  </si>
  <si>
    <t>MM and DEVP</t>
  </si>
  <si>
    <t>To develop Makhado information and recreational centre by 30 June 2015</t>
  </si>
  <si>
    <t>Development of Makhado information and recreational centre completed</t>
  </si>
  <si>
    <t>Advrtisement of the project. Evaluation and Adjudication, Appointment of a contractor.</t>
  </si>
  <si>
    <t>Evaluation and adjudication of the tender, Appointment of the contractor</t>
  </si>
  <si>
    <t>Removed during budget adjustment</t>
  </si>
  <si>
    <t>Specifications, Appointment letter (contrcator)</t>
  </si>
  <si>
    <t>To host Makhado annual show by 30 September 2014</t>
  </si>
  <si>
    <t>Identify the officials to serve Host Makhado annual show</t>
  </si>
  <si>
    <t># of LED projects supported 30th June 2014</t>
  </si>
  <si>
    <t>30/9/2016</t>
  </si>
  <si>
    <t>01/01/2016</t>
  </si>
  <si>
    <t>30/06/2016</t>
  </si>
  <si>
    <t># of LED job opportunities created</t>
  </si>
  <si>
    <t>Surfacing of the road and handing over.</t>
  </si>
  <si>
    <t>Evaluation, Adjudication and Appointment of Contractor.</t>
  </si>
  <si>
    <t>Gravell road</t>
  </si>
  <si>
    <t>To construct ablution facility by 30 June 2016 (Waterval Stadium)</t>
  </si>
  <si>
    <t>Setting out and construction of fence
Finalisation of the fence</t>
  </si>
  <si>
    <t xml:space="preserve">Construction of roof
</t>
  </si>
  <si>
    <t>B&amp;T</t>
  </si>
  <si>
    <t>Schedules of Asset Register movement</t>
  </si>
  <si>
    <t>Receive new acquisitions, Bar code and capture into the asset register. Capture the expense of the project in progress. When the project is completed the unbundling and capitalisation into the asset register takes effect</t>
  </si>
  <si>
    <t>Asset Register</t>
  </si>
  <si>
    <t>GRAP Compliant Asset Register updated</t>
  </si>
  <si>
    <t>GRAP Compliant Asset Register was updated</t>
  </si>
  <si>
    <t>Asset Management</t>
  </si>
  <si>
    <t>Quotations Report</t>
  </si>
  <si>
    <t>100% (# of quotations processed/# of quotations received)</t>
  </si>
  <si>
    <t xml:space="preserve">Set date for quotation committee. Assess the quotation within timeframe (90 days after closure of the tender). Write adjudication report to the Accounting Officer. </t>
  </si>
  <si>
    <t>Quotations</t>
  </si>
  <si>
    <t>% quotations processed within 18 days after approval by Accounting Officer (# of quotations processed/# of quotations received)</t>
  </si>
  <si>
    <t>Monthly Tender Reports</t>
  </si>
  <si>
    <t>100% (# tenders adjudicated/# of tenders closed and due for adjudication)</t>
  </si>
  <si>
    <t xml:space="preserve">Set date for adjudication committee. Adjudicate tenders within timeframe (90 days after closure of the tender). Write adjudication report to the Accounting Officer. </t>
  </si>
  <si>
    <t>% of tenders adjudicated within 90 days of closure period (# tenders adjudicated/# of tenders closed and due for adjudication)</t>
  </si>
  <si>
    <t>Copy of acknowledgement of receipt by Treasuries</t>
  </si>
  <si>
    <t>Compile the section 71 report. Submit to treasury within 10 days after month end. Submit to council for approval.</t>
  </si>
  <si>
    <t>Number  of section 71 reports submitted to Treasury within 10 days after the end of the month</t>
  </si>
  <si>
    <t xml:space="preserve">Copy of Financial statements </t>
  </si>
  <si>
    <t>Compile the financial statement. Review the compiled financial statement. Present to management meeting. Submit to AG for auditing.</t>
  </si>
  <si>
    <t>Financial statements was compiled and submit to AG</t>
  </si>
  <si>
    <t>Final budget and Council Resolution</t>
  </si>
  <si>
    <t>Take the draft budget for public participation with the IDP. Incorporate inputs and submit the budget for final approval</t>
  </si>
  <si>
    <t xml:space="preserve">Final budget was submitted  to council </t>
  </si>
  <si>
    <t>Draft budget and Council Resolution</t>
  </si>
  <si>
    <t>Collect budget from departments, Consolidate the budget, Present the draft to management, Submit to council for approval</t>
  </si>
  <si>
    <t xml:space="preserve">Draft budget was tabled  to council </t>
  </si>
  <si>
    <t>Draft/Final Policies (Rates Policy, Tariff Policy, Credit Control Policy, Debts Collection Policy)</t>
  </si>
  <si>
    <t>Draft Reviewed Revenue enhancement policies (Rates, Tariff, Credit Control, Bad Debts)</t>
  </si>
  <si>
    <t>Send the policies for inputs by other department. Present the draft review to management. Submit to council for approval.</t>
  </si>
  <si>
    <t>Revenue enhancement policies review</t>
  </si>
  <si>
    <t>Revenue enhancement policies reviewed</t>
  </si>
  <si>
    <t>Revenue enhancement policies were reviewed</t>
  </si>
  <si>
    <t>100% (80000)</t>
  </si>
  <si>
    <t>Capture spending on FMG project. Compile spending report in terms of section 71 report.</t>
  </si>
  <si>
    <t>FMG</t>
  </si>
  <si>
    <t>Quarterly Financial Report</t>
  </si>
  <si>
    <t>Capture spending on INEP project. Compile spending report in terms of section 71 report.</t>
  </si>
  <si>
    <t>100% (Total budget spent/Total budget)</t>
  </si>
  <si>
    <t>Capture spending on MIG project. Compile spending report in terms of section 71 report.</t>
  </si>
  <si>
    <t>75% (Total budget spent/Total budget)</t>
  </si>
  <si>
    <t>MM and All Directors</t>
  </si>
  <si>
    <t>Capture spending on capital project. Compile spending report in terms of section 71 report.</t>
  </si>
  <si>
    <t>Capital Budget</t>
  </si>
  <si>
    <t>75 (Total budget spent/Total budget)</t>
  </si>
  <si>
    <t>End date</t>
  </si>
  <si>
    <t>% Capital budget spent by 30 June 2016 (Total budget spent/Total budget)</t>
  </si>
  <si>
    <t>% MIG spent by 30 June 2016</t>
  </si>
  <si>
    <t>% INEP Grants spent by 30 June 2016</t>
  </si>
  <si>
    <t>% FMG by 30 June 2016</t>
  </si>
  <si>
    <t>31/3/2016</t>
  </si>
  <si>
    <t>To review the revenue enhancement policies by 30 June 2016</t>
  </si>
  <si>
    <t>To table the draft budget to council by  31 March 2016</t>
  </si>
  <si>
    <t>To submit the  final budget to council by  31 May 2016</t>
  </si>
  <si>
    <t>1/4/2016</t>
  </si>
  <si>
    <t>31/5/2016</t>
  </si>
  <si>
    <t>To submit the Financial statements submitted to AG by 31 August 2016</t>
  </si>
  <si>
    <t>To update a GRAP compliant Asset Register by 30 June 2016</t>
  </si>
  <si>
    <t>% revenue collected by 30 June 2016</t>
  </si>
  <si>
    <t>Annual Targets (</t>
  </si>
  <si>
    <t>Revenue Collection</t>
  </si>
  <si>
    <t>Baseline (2015/2015)</t>
  </si>
  <si>
    <t>31/8/2015</t>
  </si>
  <si>
    <t>Collection of payment for services such as electricity, property rates, refuse removal</t>
  </si>
  <si>
    <t xml:space="preserve">90% (308004300)
</t>
  </si>
  <si>
    <t>Section 71 report (c1 schedule)</t>
  </si>
  <si>
    <t>Service connections</t>
  </si>
  <si>
    <t>Evaluation, Adjudicationa nd appointment of the engineer.</t>
  </si>
  <si>
    <t>Site establishment</t>
  </si>
  <si>
    <t xml:space="preserve"> Beaufort West line</t>
  </si>
  <si>
    <t>Appointment of supplier and delivery</t>
  </si>
  <si>
    <t>Substation channel cover replacements</t>
  </si>
  <si>
    <t>Air Conditioners</t>
  </si>
  <si>
    <t>CT VT Units 11kv &amp; 22kv</t>
  </si>
  <si>
    <t>Mini Subs</t>
  </si>
  <si>
    <t>MV Cable 95mm 22kV</t>
  </si>
  <si>
    <t>Recloser and controllers whole network</t>
  </si>
  <si>
    <t xml:space="preserve">Remote control of switch gear Tshipise &amp; Levubu </t>
  </si>
  <si>
    <t>Ring Main Units 11 kV ( RMU)</t>
  </si>
  <si>
    <t>Standby quarter perimeter wall</t>
  </si>
  <si>
    <t>Standby quarter guard room</t>
  </si>
  <si>
    <t>Replacement of oil curcuit breaker completed</t>
  </si>
  <si>
    <t>To review the Organogram by 30 June 2016</t>
  </si>
  <si>
    <t>Draft Organogram 2015/2016</t>
  </si>
  <si>
    <t>Approved Organogram by may 2016</t>
  </si>
  <si>
    <t>Organogram review</t>
  </si>
  <si>
    <t>Reviewing of organizational structure</t>
  </si>
  <si>
    <t>Submit the draft organogram to Council for provisional approval. Consultation with organised labour</t>
  </si>
  <si>
    <t xml:space="preserve">Invitations to the depts, Minutes and attendance register, Council resolutions, </t>
  </si>
  <si>
    <t># of posts filled in terms of the approved priority list by 30 June 2015</t>
  </si>
  <si>
    <t>67 employees appointed</t>
  </si>
  <si>
    <t>Personnel Recruitment as per priority list</t>
  </si>
  <si>
    <t>Advertisement, Shortlisting reports, Interview reports and Appointment letters</t>
  </si>
  <si>
    <t># of people from EEP target groups employed in three highest levels of management in compliance with approved EE Plan</t>
  </si>
  <si>
    <t># of employee programmes events conducted by 30 June 2016</t>
  </si>
  <si>
    <t>6 events</t>
  </si>
  <si>
    <t>Employee Assistance Campaigns</t>
  </si>
  <si>
    <t>Orgnanize and present Employee Assistance campaigns for all staff in all regions</t>
  </si>
  <si>
    <t>1 event</t>
  </si>
  <si>
    <t>Invitations, attendance registers and close-out report</t>
  </si>
  <si>
    <t>To develop 3 outstanding HR policies by 30 June 2016</t>
  </si>
  <si>
    <t>No Tobacco Control Policy, Occupational Health &amp; Safety Policy and Leave Policy</t>
  </si>
  <si>
    <t>All 3 outstanding HR policies developed</t>
  </si>
  <si>
    <t>Development of 3 outstanding HR policies</t>
  </si>
  <si>
    <t>Compile Tobacco Control Policy, Occupational Health &amp; Safety Policy, and Leave Policy and submit to Council for approval- then implement</t>
  </si>
  <si>
    <t>Submit the draft policies to LLF for consultation</t>
  </si>
  <si>
    <t>Approved 3 policies and the council resolutions (Tobacco Control Policy, Occupational Health &amp; Safety Policy, and Leave Policy)</t>
  </si>
  <si>
    <t>Special Programs</t>
  </si>
  <si>
    <t>To award 15 bursaries to qualifying learners by 30 June 2016</t>
  </si>
  <si>
    <t>10 bursaries were awarded in 2014/15</t>
  </si>
  <si>
    <t xml:space="preserve">15 awards of bursary </t>
  </si>
  <si>
    <t>Advert, List of qualifying leaners and  Letters of bursary awards</t>
  </si>
  <si>
    <t># of activities conducted on special  programs by 30 June 2016</t>
  </si>
  <si>
    <t>49 events done in 2014/15</t>
  </si>
  <si>
    <t>43 for 2015/16</t>
  </si>
  <si>
    <t xml:space="preserve">Special Programs  </t>
  </si>
  <si>
    <t>Organize and  conduct the special programs undertaken in the different desks of the Special Programs Unit</t>
  </si>
  <si>
    <t>Attendance registers, 
Signed minutes, Invitations, programs
Close out report</t>
  </si>
  <si>
    <t>Dept</t>
  </si>
  <si>
    <t>4 (Mid Year Budget and Performance Assessment Report 2015/2016 in terms of section 72 MFMA, Draft and Final Annual Report 2014/2015, Oversight Report 2014/2015)</t>
  </si>
  <si>
    <t>Draft IDP completed and submitted to Council for adoption by 31 March 2016</t>
  </si>
  <si>
    <t>Compile IDP analysis phase, Organise the IDP rep forum. Conduct Strategic Planning session and present to the IDP rep forum, Draft IDP completed and submitted to Council for adoption by 31 March 2016, IDP Public participation, Final IDP submitted to council for adoption by 31 May 2016</t>
  </si>
  <si>
    <t>Draft Annual Report, Fourth Quarter SDBIP Report 2014/2015,  First Quarter SDBIP Report 2015/2016, Mid Year Performance Report 2015/2016, Oversight, Final Annual Report, Council Resolutions</t>
  </si>
  <si>
    <t>Risk Management</t>
  </si>
  <si>
    <t>Good governace and Administrative Excellence</t>
  </si>
  <si>
    <t>Risk Management project</t>
  </si>
  <si>
    <t xml:space="preserve">Facilitate and coordinate risk management meetings </t>
  </si>
  <si>
    <t>Attendance register, Minutes and Programme</t>
  </si>
  <si>
    <t>Fraud and Anti - Corruption</t>
  </si>
  <si>
    <t>% Fraud and Anti - Corruption cases attended by 30 June 2016 (# of cases attended/# of cases reported)</t>
  </si>
  <si>
    <t>100% (# of cases attended/# of cases reported)</t>
  </si>
  <si>
    <t>Investigate allegations of fraud and corruption</t>
  </si>
  <si>
    <t>Case Register</t>
  </si>
  <si>
    <t xml:space="preserve">Public Participation </t>
  </si>
  <si>
    <t>No policy</t>
  </si>
  <si>
    <t>Public Participatuion policy approved by Council</t>
  </si>
  <si>
    <t>Public Participation Policy</t>
  </si>
  <si>
    <t>Compile Public Participation Policy and submit to Council for approval</t>
  </si>
  <si>
    <t>To cordinate 456 ward committee meetings by 3o June 2016</t>
  </si>
  <si>
    <t>Support services for monthly ward committee meetings</t>
  </si>
  <si>
    <t>Support services through PPOs to have monthly ward committee meetings in each of 38 wards</t>
  </si>
  <si>
    <t xml:space="preserve">Coordinate 114 ward committee meetings and submit quarterly ward committees' report to Council. </t>
  </si>
  <si>
    <t>369,884</t>
  </si>
  <si>
    <t>390,227</t>
  </si>
  <si>
    <t xml:space="preserve">Minutes, Attendance register, 
Ward committee quarterly report
</t>
  </si>
  <si>
    <t>Training of ward committees</t>
  </si>
  <si>
    <t>Arrange and coordinate training event of all ward committees for at least 2 events</t>
  </si>
  <si>
    <t>Approval of the memorandum by  MM (2nd training)</t>
  </si>
  <si>
    <t>Training attendance register; training curriculum</t>
  </si>
  <si>
    <t>Policies and By Laws</t>
  </si>
  <si>
    <t>Reviewing of Municipal By-laws</t>
  </si>
  <si>
    <t>7 by laws reviewed</t>
  </si>
  <si>
    <t>01/07/2015</t>
  </si>
  <si>
    <t>Workshopping of Councillors and Public Participation on draft by laws</t>
  </si>
  <si>
    <t>Internal Auditing</t>
  </si>
  <si>
    <t xml:space="preserve">Internal Audit Charter, Audit and Performance Audit Charter was  developed and submitted to council for approval </t>
  </si>
  <si>
    <t>Internal Audit Charter, Audit and Performance Audit Charter developed and submitted to council for approval</t>
  </si>
  <si>
    <t>Internal Audit Charter</t>
  </si>
  <si>
    <t>Develop the charter and submit to council for approval</t>
  </si>
  <si>
    <t>30/6/2015</t>
  </si>
  <si>
    <t>Council Resolution, Copy of the plan</t>
  </si>
  <si>
    <t>Three (3) year Internal Audit rolling plan and Annual plan was approved</t>
  </si>
  <si>
    <t xml:space="preserve">Approved  three (3) year Internal Audit rolling plan and Annual plan  </t>
  </si>
  <si>
    <t>Internal Audit 3 Year Plan</t>
  </si>
  <si>
    <t>Develop the internal audit 3 year plan</t>
  </si>
  <si>
    <t>Copy of the plan</t>
  </si>
  <si>
    <t>Internal Audit Plan</t>
  </si>
  <si>
    <t xml:space="preserve">Implementation of the Approved Internal Audit Plan </t>
  </si>
  <si>
    <t xml:space="preserve">100% (# of projects executed/# of projects in the action  plan) </t>
  </si>
  <si>
    <t>Internal Audit report to Audit and Performance Audit Committee</t>
  </si>
  <si>
    <t># of  Audit and Performance Audit Committee meetings held by 30 June 2016</t>
  </si>
  <si>
    <t xml:space="preserve">Audit and Performance Audit Committee </t>
  </si>
  <si>
    <t>Organize Audit and Performance Audit Committee meetings</t>
  </si>
  <si>
    <t>Minutes, Attendance register, invitations</t>
  </si>
  <si>
    <t>Audit and Performance Audit Committee Reports</t>
  </si>
  <si>
    <t>Develop Audit and Performance Audit Committee Reports</t>
  </si>
  <si>
    <t>Council resolution, Attendance register</t>
  </si>
  <si>
    <t>To submit the IAA and APAC   Assessment report submitted to Council by 30 June 2016</t>
  </si>
  <si>
    <t xml:space="preserve">IAA and APAC   Assessment report </t>
  </si>
  <si>
    <t>Organize IAA and APAC   Assessment report and submit to council</t>
  </si>
  <si>
    <t>Report, Council Resolution</t>
  </si>
  <si>
    <t>Information Technology</t>
  </si>
  <si>
    <t>To upgrade the municipal call center by 30 June 2016</t>
  </si>
  <si>
    <t>Manual system</t>
  </si>
  <si>
    <t>Computerized call center system</t>
  </si>
  <si>
    <t>Upgrade municipal call center</t>
  </si>
  <si>
    <t>Civic Center</t>
  </si>
  <si>
    <t>R3000,000</t>
  </si>
  <si>
    <t>Complete network upgrades</t>
  </si>
  <si>
    <t>Upgrade network infrastructure</t>
  </si>
  <si>
    <t>Civic Center and regional offices</t>
  </si>
  <si>
    <t>R200,000</t>
  </si>
  <si>
    <t>Complete server upgrade project</t>
  </si>
  <si>
    <t>Upgrade of servers</t>
  </si>
  <si>
    <t>income</t>
  </si>
  <si>
    <t>Civic center</t>
  </si>
  <si>
    <t>R150,000</t>
  </si>
  <si>
    <t>Unacceptable standard of server room</t>
  </si>
  <si>
    <t>Acceptable server room conditions</t>
  </si>
  <si>
    <t>Upgrade of server room by removing carpets and workstation equipment</t>
  </si>
  <si>
    <t>R70,000</t>
  </si>
  <si>
    <t>Procure video editing software</t>
  </si>
  <si>
    <t>Procure Video Editing software suitable for use by business process owner</t>
  </si>
  <si>
    <t>R10,000</t>
  </si>
  <si>
    <t>2014/15 critical needs only</t>
  </si>
  <si>
    <t>According to needs analysis</t>
  </si>
  <si>
    <t>Procure ICT office equipment</t>
  </si>
  <si>
    <t>Procure laptops, computers, printers and desktops according to accurate needs analysis</t>
  </si>
  <si>
    <t>31/12/2015</t>
  </si>
  <si>
    <t>Hand held communication radios</t>
  </si>
  <si>
    <t xml:space="preserve">Procure two (2) hand held communication radios for registry staff to communicate </t>
  </si>
  <si>
    <t>30/9/2015</t>
  </si>
  <si>
    <t>Council Services</t>
  </si>
  <si>
    <t>Council meeting</t>
  </si>
  <si>
    <t>Organize Council meeting as per schedule</t>
  </si>
  <si>
    <t>Minutes, Attendance register, notice of invitations.</t>
  </si>
  <si>
    <t>Executive Committee Meetings</t>
  </si>
  <si>
    <t>Organize Executive Committee Meetings as per schedule</t>
  </si>
  <si>
    <t>Communication</t>
  </si>
  <si>
    <t>Television sets</t>
  </si>
  <si>
    <t>Procure and install television sets in the Office of the Speaker and the Office of the Chief Whip</t>
  </si>
  <si>
    <t>R20,000.00</t>
  </si>
  <si>
    <t>TVs and payment certificates</t>
  </si>
  <si>
    <t>Decoders</t>
  </si>
  <si>
    <t>Procure and install decoders for DSTV  in the Office of the Speaker and the Office of the Chief Whip</t>
  </si>
  <si>
    <t>Decoders and payment certificates</t>
  </si>
  <si>
    <t>Radios</t>
  </si>
  <si>
    <t>Procure radios for regional broadcasting services that also have a recording function</t>
  </si>
  <si>
    <t>R800.00</t>
  </si>
  <si>
    <t>Radios and payment certificates</t>
  </si>
  <si>
    <t># of imbizos convened by 30 June 2016</t>
  </si>
  <si>
    <t>Consult members of the public on service delivery issues</t>
  </si>
  <si>
    <t>Attendance register and Programme</t>
  </si>
  <si>
    <t># of imbizo feedback session convened by 30 June 2016</t>
  </si>
  <si>
    <t>Imbizo Feedback Session</t>
  </si>
  <si>
    <t xml:space="preserve">Giving Feedback to community on service delivery issues raised during 2014/2015 financial year </t>
  </si>
  <si>
    <t>Attendance register and program</t>
  </si>
  <si>
    <t>Approved Stakeholders management Framework and council resolution</t>
  </si>
  <si>
    <t>Approved Communication strategy and council resolution policy and council resolution</t>
  </si>
  <si>
    <t>Reviewed BathoPele Service Standards</t>
  </si>
  <si>
    <t>Reviewed Bathopele service standards</t>
  </si>
  <si>
    <t>Review the 2014/15 ed Makhado Bathopele Service Standards and submit to Council for approval</t>
  </si>
  <si>
    <t>Approved 2015 Batho Pele Service Standards</t>
  </si>
  <si>
    <t>Council approved website policy</t>
  </si>
  <si>
    <t>Comprehensive website policy</t>
  </si>
  <si>
    <t>Develop website policy for approval by Council</t>
  </si>
  <si>
    <t>Council approval of policy</t>
  </si>
  <si>
    <t>Advertisement for RFP</t>
  </si>
  <si>
    <t>Upgrade municipal call center from manual system to computerized logging, recording and referencing system and audio recording system according to needs of business units
Phase 1
2015/2016 - the logging and referencing system
Phase 2 - Audio recording system for 2016/2017</t>
  </si>
  <si>
    <t>Increase speed of server output to networks for data transfer between workstations and servers</t>
  </si>
  <si>
    <t>Orders, Payment certificate and intallation report</t>
  </si>
  <si>
    <t>Complete upgrade of servers - expansion of data centre server</t>
  </si>
  <si>
    <t>Appointment letter, Project agreement, installation report and payment certicate</t>
  </si>
  <si>
    <t>To complete upgrade of network infrastructure by 31 december 2015</t>
  </si>
  <si>
    <t>To complete upgrade of server upgrade project 31 December 2015</t>
  </si>
  <si>
    <t>Internet dataline upgrade</t>
  </si>
  <si>
    <t>Internet dataline upgraded</t>
  </si>
  <si>
    <t>Existing dataline too slow</t>
  </si>
  <si>
    <t>TELKOM complete the upgarde and payment out</t>
  </si>
  <si>
    <t>Approved memorandum, TELKOM agrement, Close out report, Proof of payment</t>
  </si>
  <si>
    <t>Upgarde the internet dataline to optimise speed for offsite backups and internet use. (Changed from Upgrade of TMS)</t>
  </si>
  <si>
    <t>Appointment letter, Installation, report; payment certificates,</t>
  </si>
  <si>
    <t>Recruitment in terms of EE Plan</t>
  </si>
  <si>
    <t>Appoint personel at the three highest level following the EE Plan</t>
  </si>
  <si>
    <t>Appointment letters</t>
  </si>
  <si>
    <t>Receive ordered equipments and allocate to users</t>
  </si>
  <si>
    <t>Appointment letter, Orders,  payment certificates and Asset Register</t>
  </si>
  <si>
    <t>Appointment letter, payment certificates,</t>
  </si>
  <si>
    <t>OPEX</t>
  </si>
  <si>
    <t>To cordinate 13 risk management activities by 30 June 2016</t>
  </si>
  <si>
    <t>13 activities were cordinated</t>
  </si>
  <si>
    <t>13 risk activities cordinated</t>
  </si>
  <si>
    <t>3 risk activities (Develop Quarterly Strategic Monitoring Risk Report, 
Strategic Risk Assessment for 2016/2017 done, 
Risk Management Committee Meeting held)</t>
  </si>
  <si>
    <t>To provide 2 trainings sessions for 38 ward committees by 30 June 2016</t>
  </si>
  <si>
    <t>To review 6 by laws by 30 June 2016</t>
  </si>
  <si>
    <t>To develop the Internal Audit Charter, Audit and Performance Audit Charter and submit to council for approval by  30th June 2016</t>
  </si>
  <si>
    <t>To submit the three (3) year Internal Audit rolling plan and Annual plan to council for approval by 30 June 2016</t>
  </si>
  <si>
    <t xml:space="preserve">% implementation of the Approved Internal Audit Plan by 30th June 2016 (# of queries addressed/# of queries in the action plan) </t>
  </si>
  <si>
    <t># of Audit and Performance Audit Committee Reports developed and submitted to Council by 30 June 2015</t>
  </si>
  <si>
    <t>To upgrade the internet dataline by 31 March 2016</t>
  </si>
  <si>
    <t>To upgrade the server room to acceptable standards by 31 December 2015</t>
  </si>
  <si>
    <t>To procure video editing software by 31 December 2015</t>
  </si>
  <si>
    <t>To procure ICT office equipment 31 March 2016</t>
  </si>
  <si>
    <t>To procure hand held communication radios 30 September 2015</t>
  </si>
  <si>
    <t># of Council meeting convened by 30 June 2016</t>
  </si>
  <si>
    <t># of Executive Committee Meetings convened by 30 June 2016</t>
  </si>
  <si>
    <t xml:space="preserve">To procure 2 x television sets by 30 September 2016 </t>
  </si>
  <si>
    <t xml:space="preserve">To procure 2 X decoders by 30 September 2016 </t>
  </si>
  <si>
    <t>To procure 2 X radios of regional broadcasting stations BY 30 June 2016</t>
  </si>
  <si>
    <t>To review the Reviewed BathoPele Service Standards by 31 December 2016</t>
  </si>
  <si>
    <t>To develop a comprehensive website policy by 31 December 2016</t>
  </si>
  <si>
    <t>To review Makhado Stakeholders Management Framework BY 30 September 2016</t>
  </si>
  <si>
    <t>To review Makhado Communications Strategy by 30 September 2016</t>
  </si>
  <si>
    <t>Communication Strategy</t>
  </si>
  <si>
    <t>Communication Strategy reviewed</t>
  </si>
  <si>
    <t>Review of Communication Strategy</t>
  </si>
  <si>
    <t>Review of Stakeholders Management Framework</t>
  </si>
  <si>
    <t xml:space="preserve"> Stakeholders Management Framework reviewed</t>
  </si>
  <si>
    <t>Stakeholders Management Framework</t>
  </si>
  <si>
    <t>Phase 1  done</t>
  </si>
  <si>
    <t>LED job opportunities</t>
  </si>
  <si>
    <t>Community works programme, Expanded public works programme, Community projects</t>
  </si>
  <si>
    <t>EPWP, CWP, and Community Projects reports</t>
  </si>
  <si>
    <t>Landfill site makhado + recycling centre is completed</t>
  </si>
  <si>
    <t>To construct Vuwani cemetery Ablution Facility  30 June 2016</t>
  </si>
  <si>
    <t>Disaster Management Plan was reviewed and included to the IDP for 2015/2016</t>
  </si>
  <si>
    <t>Disaster Management Plan reviewed and included to the IDP for 2016/2017</t>
  </si>
  <si>
    <t>Project Progress report</t>
  </si>
  <si>
    <t>To develop the Landfillsite and recycling centre by 30 June 2016</t>
  </si>
  <si>
    <t>Write memorandum of approval to MM. Development of specifications and submit to the BSC. Advertisement of the tender. Evaluationa nd Adjudication of tenders. Appointment of a service provider. Seek quotation for levelling and caping waste with soil and complete the process. Inustallation of leachete collection pipes. Construction of leachete collection dam.</t>
  </si>
  <si>
    <t>Approval to commence with the project from the MM. Request for proposal from service providers.Appointment of service providers. Development of the park in line with the proposal. Complete the development of the park</t>
  </si>
  <si>
    <t xml:space="preserve">Planning and designs, appointment of labour, procurement of PPE, bush clearing and, pegging, excavating of pole holes. Dress and plant poles, stringing of conductors. closing spans, pegging, exate pole holes. Dress and plant poles, strining of conductors, closing spans </t>
  </si>
  <si>
    <t>Upgrade Urban Substations. Completion of upgarde designs, contractor specification compilation. Advertisent for tendering. Evaluation. Adjudication and appointment of contractor.Procurement of upgrade equipment fo Stubb street substation</t>
  </si>
  <si>
    <t>Planning and designs, appointment of labour, procurement of PPE, prepare alternative supply, bush clearing phase 1, pegging phase 1, excavating of pole holes for phse 1. Dress and plant poles phase 1, stringing of conductors phase 1, closing spans phase 1, prepare alternative supply. bush clearing phase 2, pegging phase 2, excavating pole holes phase 2.Dress and plant poles phase 2, strining of conductors phase 2, closing spans phase 2</t>
  </si>
  <si>
    <t>Development of specification for engineer, approval of specs, Advertisement. Evaluation, Adjudicationa nd appointment of the engineer.Completion of designs, designs approval by ESKOM, technical electrification forum meeting.</t>
  </si>
  <si>
    <t>Development specification for contractor, materials and works, Approval of specification, advertisement, evaluation, adjudication and appointment. Site handover to the contractor, site establishment, appointmnet of labour, survying pole holes, excavating poleholes, dress and plant pole holes and string of conductors. Service connections. Switching on and completion of the project</t>
  </si>
  <si>
    <t>Development of specifications, Advertisement for engineer and contractor,  Evaluation and Adjudication. Appointment of engineer and contractor, Site handover to contractor,  site establishment, appointment of labour, Surveying of pole holes. Excavating the pole holes dresing and planting of poles, stringing of conductors. Partial handover certificate, AS build drawings, Closing of spans, energising and testing, switching on and final handover and completion certificate</t>
  </si>
  <si>
    <t>Partial handover certificate, AS build drawings, Closing of spans, energising and testing, switching on and final handover and completion certificate. Site handover, appointment of labour, Surveying of pole holes, excavating the pole holes, dresing and planting of poles, stringing of conductors. Service connections, Switching on and completion of the project</t>
  </si>
  <si>
    <t>Development of specifications, approval of specs, Advertisement for appointment contractor, Evaluation, Adjudication and appointment. Site handover, appointment of labour, Surveying of pole holes, excavating the pole holes, dresing and planting of poles, stringing of conductors. Service connections, Switching on and completion of the project</t>
  </si>
  <si>
    <t>Development of specifications, approval of specs, Advertisement for appointment contractor, Evaluation, Adjudication and appointment. Site handover, appointment of labour, Surveying of pole holes, excavating the pole holes, dresing and planting of poles, stringing of conductors. Service connections, Switching on. Completion of the project</t>
  </si>
  <si>
    <t>Development of specifications, approval of specs, Advertisement for appointment contractor, Evaluation, Adjudication and appointment. Site handover, appointment of labour, Surveying of pole holes, excavating the pole holes, dresing and planting of poles, stringing of conductors. Service connections, switching on and completion of the project</t>
  </si>
  <si>
    <t xml:space="preserve">Development of specifications, Advertisement for Contractor. Evaluation, Adjudication and Appointment of Contractor. Construction of roof. Finalisation of the roof and handing over
</t>
  </si>
  <si>
    <t>Write a request letter to sector departments and municipal regional offices. Requesting information about new buildings and new employees in key positions e.g circuit managers. Receiving information form stakeholders. Update received informkation into the Disaster Management Plan. Draft Disaster Management Plan completed. Submission of the Disaster Management Plan to the IDP Manager for submission to Council</t>
  </si>
  <si>
    <t>Approval memo, Specifications, Advertisement copy, Appointment letter, Geaotech report</t>
  </si>
  <si>
    <t>Approval memo. RFP, appointment letter, Completion certificate</t>
  </si>
  <si>
    <t>Specifications, Advertisement, Contractor appointment letter, Site handover minutes or report, Project report</t>
  </si>
  <si>
    <t>Specifications, Advertisement, appointment letter, Designs, Minutes of of technical forum meeting</t>
  </si>
  <si>
    <t xml:space="preserve">Designs, Appointment letter for labourers, Project progress report, </t>
  </si>
  <si>
    <t>Surveying of the pole holes and excavating pole holes</t>
  </si>
  <si>
    <t>To replace oil curcuit breaker by 30 June 2016</t>
  </si>
  <si>
    <t>Replace oil curcuit breaker</t>
  </si>
  <si>
    <t>To replace channel cover by 30 June 2016</t>
  </si>
  <si>
    <t>Replacement of  channel cover completed</t>
  </si>
  <si>
    <t>Replacement of  channel cover</t>
  </si>
  <si>
    <t>To install the Standby (Backup) Electricity Power Generator-Dzanani  by 30 June 2016</t>
  </si>
  <si>
    <t>Standby generator installed</t>
  </si>
  <si>
    <t>Standby (Backup) Electricity Power Generator-Dzanani</t>
  </si>
  <si>
    <t>Installation of standby generator</t>
  </si>
  <si>
    <t>Dzanani</t>
  </si>
  <si>
    <t>To  replace air conditioner   by 30  Septemeber 2015</t>
  </si>
  <si>
    <t>Air Conditioners replaced</t>
  </si>
  <si>
    <t>Replacement of air conditioner</t>
  </si>
  <si>
    <t>Makhado</t>
  </si>
  <si>
    <t>To replace CT VT Units 11kv &amp; 22kv by 30 June 2016</t>
  </si>
  <si>
    <t>CT VT Units 11kv &amp; 22kv replaced</t>
  </si>
  <si>
    <t>Replacement  of CT VT Units 11kv &amp; 22kv</t>
  </si>
  <si>
    <t>To replace Mini Subs by 31 December 2015</t>
  </si>
  <si>
    <t>Mini Subs replaced</t>
  </si>
  <si>
    <t>Replacement of Mini Subs</t>
  </si>
  <si>
    <t>To replace MV Cable 95 mm 22kv by 31 December 2015</t>
  </si>
  <si>
    <t>MV Cable 95mm 22kV replaced</t>
  </si>
  <si>
    <t>Replacement of MV Cable 95mm 22kV</t>
  </si>
  <si>
    <t>To procure Recloser and controllers whole network 31 December 2015</t>
  </si>
  <si>
    <t>Recloser and controllers whole network procured</t>
  </si>
  <si>
    <t>Procure,  supply and delivery of recloser and controllers whole network</t>
  </si>
  <si>
    <t>Project competion and payment certificate</t>
  </si>
  <si>
    <t>To procure Remote control of switch gear Tshipise &amp; Levubu by 30 June 2016</t>
  </si>
  <si>
    <t>Remote control of switch gear Tshipise &amp; Levubu  procured</t>
  </si>
  <si>
    <t xml:space="preserve">Procure, supply and delivery of remote control of switch gear Tshipise &amp; Levubu </t>
  </si>
  <si>
    <t>To replace Ring Main Units 11 kV ( RMU) by 31 March 2016</t>
  </si>
  <si>
    <t>Ring Main Units 11 kV ( RMU)  delivered and installed</t>
  </si>
  <si>
    <t xml:space="preserve">Replacement of Ring Main Units 11 kV  (RMU) </t>
  </si>
  <si>
    <t>To constuct Standby quarter perimeter wall by 31 March 2016</t>
  </si>
  <si>
    <t>Standby quarter perimeter wall compeleted</t>
  </si>
  <si>
    <t>Construction of standby quarter perimeter wall</t>
  </si>
  <si>
    <t>Plastering and painting</t>
  </si>
  <si>
    <t>To construct Standby quarter guard room by 31 March 2016</t>
  </si>
  <si>
    <t>Standby quarter guard room completed</t>
  </si>
  <si>
    <t>Construction of standby quarter guard room</t>
  </si>
  <si>
    <t>Specification, approved memo, appointment letter, site establishment report, project progress report</t>
  </si>
  <si>
    <t>Specification, Approval memo, Advertisement, appointment letter, project progress report</t>
  </si>
  <si>
    <t>Specification, Approval memo, Advertisement, appointment letter, project progress report, payment certificate</t>
  </si>
  <si>
    <t>Orders and project progress report</t>
  </si>
  <si>
    <t>Project progress report</t>
  </si>
  <si>
    <t>Specification, orders, delivery notes</t>
  </si>
  <si>
    <t>Specification, orders, delivery notes, progress report, completion certificate</t>
  </si>
  <si>
    <t>Specification, advertisement, appointment letter, payment certificate</t>
  </si>
  <si>
    <t>Specification, order, delivery note, project progress report, payment certificate</t>
  </si>
  <si>
    <t>Specification, advertisement, project progress report</t>
  </si>
  <si>
    <t>Appointment letter, project progress report, completion certificate</t>
  </si>
  <si>
    <t>Specifications, advertisement, appointment letter, Designs, Minutes of site handover, labourer appointment report, project progress report</t>
  </si>
  <si>
    <t xml:space="preserve">Specifications, Advertisement, Apointment letter, delivery notes, </t>
  </si>
  <si>
    <t>Project progress report, handover report</t>
  </si>
  <si>
    <t>Project progress report, Completion certificate, handover report</t>
  </si>
  <si>
    <t>Specifications, advertisement, appointment letter, project progress report</t>
  </si>
  <si>
    <t>Site establishment report, project progress report, handover report</t>
  </si>
  <si>
    <t>Advertisement copy, appointment letter, design report.</t>
  </si>
  <si>
    <t>Advertisement copy, appointment letter,project progress report, handover report</t>
  </si>
  <si>
    <t>Electrification Rabali Stadium by 30 June 2016</t>
  </si>
  <si>
    <t>Electrification Rabali Stadium facility completed</t>
  </si>
  <si>
    <t>To fence grave yard +sliding gate a   by 30 June 2016</t>
  </si>
  <si>
    <t>TABLE OF CONTENT</t>
  </si>
  <si>
    <t xml:space="preserve">1. Introduction </t>
  </si>
  <si>
    <t>2. Strategic Map, Vison and Mission</t>
  </si>
  <si>
    <t>3. Departments</t>
  </si>
  <si>
    <t>Annexure A: Technical Indicator Description</t>
  </si>
  <si>
    <t>1. INTRODUCTION AND LEGISLATION</t>
  </si>
  <si>
    <t xml:space="preserve">The SDBIP provides the vital link between the Mayor, Council (executive) and the Administration, and facilitates the process for holding management accountable for its performance. It is a management, implementation and monitoring tool that will assist the Mayor, Councilor, Municipal Manager, Senior Managers and community. A properly formulated SDBIP will ensure that appropriate information is circulated internally and externally for purpose of monitoring the execution of the budget, performance of senior management and achievement of the strategic objectives set by council. It enables the Municipal Manager to monitor the performance of Senior Managers; the Mayor to monitor the performance of the Municipal Manager; and the Ccommunity to monitor the performance of the Municipality.
The SDBIP should therefore determine (and be consistent with) the performance agreements between the Mayor and the Municipal Manager and the Municipal Manager and Senior Managers determined at the start of every financial year and approved by the Mayor. Section 53 of the Municipal Finance Management act (Act no 56 of 2003), states that the Mayor of a municipality must- take all reasonable steps to ensure that the municipality approves its annual budget before the start of the budget and that the municipality's service delivery and budget implementation plan is approved by the mayor within 28 days after the approvaolf the budget. 
</t>
  </si>
  <si>
    <t>Section 40 of the MSA states that a municipality must establish mechanisms to monitor and review its performance management system.</t>
  </si>
  <si>
    <t>2. VISION, MISSION AND STRATEGIC MAP</t>
  </si>
  <si>
    <t>3. MAKHADO MUNICIPALITY DEPARTMENTS</t>
  </si>
  <si>
    <t>Medium Term Revenue and Expenditure Framework</t>
  </si>
  <si>
    <t>R thousand</t>
  </si>
  <si>
    <t>July</t>
  </si>
  <si>
    <t>August</t>
  </si>
  <si>
    <t>Sept.</t>
  </si>
  <si>
    <t>October</t>
  </si>
  <si>
    <t>November</t>
  </si>
  <si>
    <t>December</t>
  </si>
  <si>
    <t>January</t>
  </si>
  <si>
    <t>February</t>
  </si>
  <si>
    <t>March</t>
  </si>
  <si>
    <t>April</t>
  </si>
  <si>
    <t>May</t>
  </si>
  <si>
    <t>June</t>
  </si>
  <si>
    <t>MONTHLY CASH FLOWS</t>
  </si>
  <si>
    <t>Cash Receipts By Source</t>
  </si>
  <si>
    <t>Transfer receipts - operational</t>
  </si>
  <si>
    <t>Cash Receipts by Source</t>
  </si>
  <si>
    <t>Other Cash Flows by Source</t>
  </si>
  <si>
    <t>Transfer receipts - capital</t>
  </si>
  <si>
    <t>Total Cash Receipts by Source</t>
  </si>
  <si>
    <t>Cash Payments by Type</t>
  </si>
  <si>
    <t>Employee related costs</t>
  </si>
  <si>
    <t>Remuneration of councillors</t>
  </si>
  <si>
    <t>Finance charges</t>
  </si>
  <si>
    <t>Bulk purchases - Electricity</t>
  </si>
  <si>
    <t>Bulk purchases - Water &amp; Sewer</t>
  </si>
  <si>
    <t>Other materials</t>
  </si>
  <si>
    <t>Contracted services</t>
  </si>
  <si>
    <t>Transfers and grants - other municipalities</t>
  </si>
  <si>
    <t>Transfers and grants - other</t>
  </si>
  <si>
    <t>Other expenditure</t>
  </si>
  <si>
    <t>Other Cash Flows/Payments by Type</t>
  </si>
  <si>
    <t>Total Cash Payments by Type</t>
  </si>
  <si>
    <t>NET INCREASE/(DECREASE) IN CASH HELD</t>
  </si>
  <si>
    <t>Cash/cash equivalents at the month/year begin:</t>
  </si>
  <si>
    <t>Cash/cash equivalents at the month/year end:</t>
  </si>
  <si>
    <t>Nov.</t>
  </si>
  <si>
    <t>Dec.</t>
  </si>
  <si>
    <t>Feb.</t>
  </si>
  <si>
    <r>
      <t>Multi-year expenditure</t>
    </r>
    <r>
      <rPr>
        <b/>
        <i/>
        <sz val="8"/>
        <rFont val="Arial Narrow"/>
        <family val="2"/>
      </rPr>
      <t xml:space="preserve"> to be appropriated</t>
    </r>
  </si>
  <si>
    <t>Capital multi-year expenditure sub-total</t>
  </si>
  <si>
    <r>
      <t>Single-year expenditure</t>
    </r>
    <r>
      <rPr>
        <b/>
        <i/>
        <sz val="8"/>
        <rFont val="Arial Narrow"/>
        <family val="2"/>
      </rPr>
      <t xml:space="preserve"> to be appropriated</t>
    </r>
  </si>
  <si>
    <t>Capital single-year expenditure sub-total</t>
  </si>
  <si>
    <t>Total Capital Expenditure</t>
  </si>
  <si>
    <t>Electrification of households</t>
  </si>
  <si>
    <t xml:space="preserve">Implement all households connection project </t>
  </si>
  <si>
    <t>MM and TECH</t>
  </si>
  <si>
    <t>MM and COMM</t>
  </si>
  <si>
    <t>Training</t>
  </si>
  <si>
    <t>Proof of attendance</t>
  </si>
  <si>
    <t># of people from employment equity target groups employed in the three highest levels of management
in compliance with a municipality's approved employment equity plan;</t>
  </si>
  <si>
    <t>Seek quotation for levelling and caping waste with soil.</t>
  </si>
  <si>
    <t xml:space="preserve">Appointment of service provider. </t>
  </si>
  <si>
    <t>Adjusted during budget adjustment</t>
  </si>
  <si>
    <t>Refurbishment and Upgrading of Civic Centre Park and Meerkat Park</t>
  </si>
  <si>
    <t xml:space="preserve">Appointment of service providers. </t>
  </si>
  <si>
    <t>Municipal call centre adjusted to 16/17</t>
  </si>
  <si>
    <t xml:space="preserve">Replace UPS in server room </t>
  </si>
  <si>
    <t xml:space="preserve"> Signing off, sign service mantainance plan</t>
  </si>
  <si>
    <t>Approved memorandumpurchase order, signed service mantainance  plan</t>
  </si>
  <si>
    <t>To develop the public participation policy by 31 March 2016</t>
  </si>
  <si>
    <t xml:space="preserve">Approved  policy
Programmes and attendance register
Final approve policy and advert for public comment
</t>
  </si>
  <si>
    <t>Submit the draft to council. Advertise the policy for public comment.</t>
  </si>
  <si>
    <t>Review of the following by laws:
Swimming pool,
Pound,
rationalise street  trading, hawkers and markets into one bylaw. Street and diverse (public nuisance).</t>
  </si>
  <si>
    <t>4 by laws reviewed</t>
  </si>
  <si>
    <t>4 draft bylaws Provisional approved by
Council ,
newspaper notice, attendance registers for public consultation, Final council resolutions and Promulgation  notice for the 4 by laws in the provincial gazzete</t>
  </si>
  <si>
    <t xml:space="preserve">Activity reports  </t>
  </si>
  <si>
    <t># of parks to be developed by 30 June 2016</t>
  </si>
  <si>
    <t xml:space="preserve">Development of  Parks </t>
  </si>
  <si>
    <t>Km of roads tarred by 30 June 2016</t>
  </si>
  <si>
    <t>No of AG queries resolved by 30 June 2016</t>
  </si>
  <si>
    <t>No of internal audit projects implemented</t>
  </si>
  <si>
    <t>No of IT projects implimented by 30 June 2016</t>
  </si>
  <si>
    <t>No of communication projects to be implemented by 30 June 2016</t>
  </si>
  <si>
    <t>No of public participation to be implemented by 30 June 2016</t>
  </si>
  <si>
    <t>To connect 50 households at Magau by 30 June 2016</t>
  </si>
  <si>
    <t>50 households at Magau completed</t>
  </si>
  <si>
    <t>935201.32 (INCOME)
712 000 (INEP)</t>
  </si>
  <si>
    <t xml:space="preserve">Complete MV and LV networks. </t>
  </si>
  <si>
    <t>To connect 40 households at TSHIOZWI /GOGOBOLE by 30 June 2016</t>
  </si>
  <si>
    <t xml:space="preserve">40 households connected at TSHIOZWI /GOGOBOLE </t>
  </si>
  <si>
    <t xml:space="preserve">Completion of MV and LV networks. </t>
  </si>
  <si>
    <t>To connect 96 houuseholds at Ramantsha/Riverside  by 30 June 2016</t>
  </si>
  <si>
    <t xml:space="preserve"> 96 households at Ramahantsha /Riverside completed</t>
  </si>
  <si>
    <t>To connect 83 households at Madodonga/Manavhela by 30 June 2016</t>
  </si>
  <si>
    <t>83 households at Madodonga/Manavhela completed</t>
  </si>
  <si>
    <t>83 Service connections completed, Switching on and completion of the project</t>
  </si>
  <si>
    <t>96 Service connections completed, Switching on and completion of the project</t>
  </si>
  <si>
    <t>To connect 120 households at Mamburu  by 30 June 2016</t>
  </si>
  <si>
    <t xml:space="preserve"> 120 households at Mamburu completed</t>
  </si>
  <si>
    <t>30 households at Makhushu completed</t>
  </si>
  <si>
    <t>To connect 30 households at  Makhushu  by 30 June 2016</t>
  </si>
  <si>
    <t>Dress and plant poles phase 1, stringing of conductors phase 1, closing spans phase 1, prepare alternative supply.</t>
  </si>
  <si>
    <t>Stringing of conductors.</t>
  </si>
  <si>
    <t>Upgrade Shefeera Line. Appointment of labour, procurement of PPE, bush clearing and pegging. Excavating pole holes, dress and plant poles. Stringing of conductors, closing spans</t>
  </si>
  <si>
    <t>Evaluation and adjudication .</t>
  </si>
  <si>
    <t xml:space="preserve">Dress and plant poles. </t>
  </si>
  <si>
    <t>To upgrade 5km Mountain line by 30 June 2016</t>
  </si>
  <si>
    <t>Upgrading 5km Mountain line</t>
  </si>
  <si>
    <t>To upgrade 4.5km Shefeera Line by 30 June 2016</t>
  </si>
  <si>
    <t>Upgrade 4.5km Shefeera Line</t>
  </si>
  <si>
    <t>To upgrade 3km Industrial line by 30 June 2016</t>
  </si>
  <si>
    <t>Upgrading 3km Industrial line</t>
  </si>
  <si>
    <t>To upgrade and reroute 2.2km Beaufort West line by 30 June 2016</t>
  </si>
  <si>
    <t>Upgrade and reroute  2.2km  Beaufort West line completed</t>
  </si>
  <si>
    <t>Upgrade and reroute 2.2km Beaufort West line</t>
  </si>
  <si>
    <t xml:space="preserve">Appointment and site handover.  </t>
  </si>
  <si>
    <t>Appointment of supplier.</t>
  </si>
  <si>
    <t>Appointment of service provider and completion of project.</t>
  </si>
  <si>
    <t>Quotations , Installations and invoice</t>
  </si>
  <si>
    <t xml:space="preserve"> Low voltage to medium  voltage in Rural Farming B9,T8 and A21 </t>
  </si>
  <si>
    <t>Ugrading Low voltage to medium voltage , B9,T8 and A21</t>
  </si>
  <si>
    <t xml:space="preserve"> Low voltage to medium  voltage in Rural Farming B9,T8 and A21 Vupgraded</t>
  </si>
  <si>
    <t>A21 completed</t>
  </si>
  <si>
    <t>To upgrade Low voltage to medium  voltage in Rural Farming  B9, T8, A21 and G23/24 by 31 March 2016</t>
  </si>
  <si>
    <t xml:space="preserve"> Delivery of materilals. </t>
  </si>
  <si>
    <t>To connect 471 households at at Wisagalaza village by 30 June 2015</t>
  </si>
  <si>
    <t>Wisagalaza village 471 connection completed</t>
  </si>
  <si>
    <t>Construction of brickwork (internal staff). Wall completion</t>
  </si>
  <si>
    <t>To connect 87 households at SUKANI by 30 June 2016</t>
  </si>
  <si>
    <t>Completion of designs.</t>
  </si>
  <si>
    <t>To connect 150 households at Ratombo/ by 30 June 2016</t>
  </si>
  <si>
    <t xml:space="preserve">Construction of bridge structure and deck.
Finalising roadbase
</t>
  </si>
  <si>
    <t xml:space="preserve">Surfacing of the road and stormwater drains </t>
  </si>
  <si>
    <t>To upgrade Magau road (4.5km) phase 2 by 30 June 2016</t>
  </si>
  <si>
    <t>To do planning for roads and bridge projects  by 30 June 2016</t>
  </si>
  <si>
    <t>To construct 8 graveyards fencing   by 30 June 2016</t>
  </si>
  <si>
    <t>Completion of concrete pavillion</t>
  </si>
  <si>
    <t>Adjusted and combined with palisade for Waterval stadium during budget adjustment</t>
  </si>
  <si>
    <t>To do planning for Waterval sports facility  by 30 June 2016</t>
  </si>
  <si>
    <t>Planning for Waterval sports facility completed.</t>
  </si>
  <si>
    <t>Planning for Waterval sports facility.</t>
  </si>
  <si>
    <t>Advertisement for appointment of Contractors. Evaluation, Adjudication and Appointment of Contractor.</t>
  </si>
  <si>
    <t xml:space="preserve">Advertisement for appointment of Contractors. </t>
  </si>
  <si>
    <t>Street Naming (Dzanani)</t>
  </si>
  <si>
    <t>To name the streets in the R293 townships by 30 June 2015 (Dzanani)</t>
  </si>
  <si>
    <t>Planning for Tshikwarani to Zamkomst Tshirolwe, Matsa to Manyii , Tshedza to Vuvha  ,Sibudi to Vyeboom, access road Gombiti,Tshivhuyuni, Muwaweni to Mphage road completed</t>
  </si>
  <si>
    <t>Tshikwarani to Zamkomst Tshirolwe, Matsa to Manyii , Tshedza to Vuvha  ,Sibudi to Vyeboom, access road Gombiti,Tshivhuyuni, Muwaweni to Mphage road</t>
  </si>
  <si>
    <t>Ward 22, 23, 24, 25, 26.</t>
  </si>
  <si>
    <t>Proof of collection from the affected stakeholders.</t>
  </si>
  <si>
    <t># of households to be connected with electricity by 30 June 2016</t>
  </si>
  <si>
    <t>26km</t>
  </si>
  <si>
    <t>To upgrade  Ledig road(6.6km)  by 30 June 2016</t>
  </si>
  <si>
    <t>To upgrade Robert Khoza /Chabani -Bungeni  road(3.5km) by 30 June 2016</t>
  </si>
  <si>
    <t>To construct Tshivhazwaulu to Rasivhetshela road(4.3km) phase 1  by 30 June 2016</t>
  </si>
  <si>
    <t>To process payment (300000) for construction of Tshikota/Pretorious access road by 30 June 2016</t>
  </si>
  <si>
    <t>Payment for construction of Tshikota/ Pretorious access road done. (300000)</t>
  </si>
  <si>
    <t xml:space="preserve">Payment of Tshikota/Pretorious construction of streets </t>
  </si>
  <si>
    <t xml:space="preserve">Process payment for Tshikota/Pretorius construction of streets </t>
  </si>
  <si>
    <t>Makhado and Tshikota towns</t>
  </si>
  <si>
    <t>Adjusted budget</t>
  </si>
  <si>
    <t>18.9km</t>
  </si>
  <si>
    <t xml:space="preserve">Planting of poles,  </t>
  </si>
  <si>
    <t xml:space="preserve">Planting of poles.  </t>
  </si>
  <si>
    <t>Vyeboom village</t>
  </si>
  <si>
    <t>Designs for Vyeboom 2016/2017 electrification  projects</t>
  </si>
  <si>
    <t xml:space="preserve">Designs for Vyeboom 2016/2017 electrification  projects ) by 30 June 2016 </t>
  </si>
  <si>
    <t>Designs for Vyeboom 2016/2017 electrification  projects completed</t>
  </si>
  <si>
    <t>Oil  curcuit breaker replacement</t>
  </si>
  <si>
    <t>Main substation</t>
  </si>
  <si>
    <t xml:space="preserve"> Planting of poles, </t>
  </si>
  <si>
    <t>Freedom and  Lusaka (Tshivhuyuni)</t>
  </si>
  <si>
    <t>To connect 53 households at Freedom and  Lusaka (Tshivhuyuni) by 30 June 2016</t>
  </si>
  <si>
    <t>Rabali stadium</t>
  </si>
  <si>
    <t>Magau</t>
  </si>
  <si>
    <t>Tshivhulana and Tshilaphala</t>
  </si>
  <si>
    <t xml:space="preserve">Ledig </t>
  </si>
  <si>
    <t>planting of poles done for Freedom and  Lusaka (Tshivhuyuni) 53 households connections</t>
  </si>
  <si>
    <t>Stringing of MV and LV conductors done for RATOMBO 150 connections.</t>
  </si>
  <si>
    <t>Planting of poles done for SUKANI 87 connections.</t>
  </si>
  <si>
    <t>Proof of connections to targeted households</t>
  </si>
  <si>
    <t>Magau, Tshiozwi, Ramantsha, Madodonga,Mamburu, Makushu, Wisagalaza.</t>
  </si>
  <si>
    <t>To process payment (300000) for construction of Tshivhulana to Tshilaphala access road by 30 June 2016</t>
  </si>
  <si>
    <t xml:space="preserve">payment of Tshivhulana to Tshilaphala construction of streets </t>
  </si>
  <si>
    <t xml:space="preserve">Process payment for Tshivhulana to Tshilaphala construction of streets </t>
  </si>
  <si>
    <t>Collection of waste in all the villages in ward 22, 23, 24, 25 and 26</t>
  </si>
  <si>
    <t>Payment for construction of Tshivhulana to Tshilaphala access road done. (3000000)</t>
  </si>
  <si>
    <t xml:space="preserve">Upgrading of roads from gravel to tar </t>
  </si>
  <si>
    <t>Magau, Ledig, Chabani, Tshivhadzwaulu.</t>
  </si>
  <si>
    <t>4.5km</t>
  </si>
  <si>
    <t># of bridges planned for construction by 30 June 2016</t>
  </si>
  <si>
    <t>Planning for construction of Mudimeli bridge</t>
  </si>
  <si>
    <t xml:space="preserve">Mudimeli </t>
  </si>
  <si>
    <t>Adjustment budget</t>
  </si>
  <si>
    <t># of sports facilities upgraded by 30 June 2016</t>
  </si>
  <si>
    <t># of sports facilities planned  by 30 June 2016</t>
  </si>
  <si>
    <t xml:space="preserve">Planning of Waterval sports facilities  </t>
  </si>
  <si>
    <t>Waterval</t>
  </si>
  <si>
    <t>Vuwani</t>
  </si>
  <si>
    <t>Tshituni Mawoni,Madodonga,Hanani,Tshivhuyuni,Hlanganani,Tsianda,Ndouvhada,Vleifontein</t>
  </si>
  <si>
    <t xml:space="preserve">5047 park,Civic Centre Park+ Tshirululuni/Meerkat </t>
  </si>
  <si>
    <t>5047 Park</t>
  </si>
  <si>
    <t>Tshiozwi Gogobole</t>
  </si>
  <si>
    <t>Ward</t>
  </si>
  <si>
    <t>Adjustment Budget</t>
  </si>
  <si>
    <t>Employment equity</t>
  </si>
  <si>
    <t>Tshikota</t>
  </si>
  <si>
    <t>All wards</t>
  </si>
  <si>
    <t>All municipal areas</t>
  </si>
  <si>
    <t>All municipal office</t>
  </si>
  <si>
    <t>Municipal area</t>
  </si>
  <si>
    <t>Ward 21</t>
  </si>
  <si>
    <t>Ward 20</t>
  </si>
  <si>
    <t>Ward 20&amp;21</t>
  </si>
  <si>
    <t>Ward 23</t>
  </si>
  <si>
    <t>Ward 25</t>
  </si>
  <si>
    <t>Ward 3</t>
  </si>
  <si>
    <t>Ward 30</t>
  </si>
  <si>
    <t>Ward 8</t>
  </si>
  <si>
    <t>Ward 1</t>
  </si>
  <si>
    <t>Ward32</t>
  </si>
  <si>
    <t>Ward 13</t>
  </si>
  <si>
    <t>Ward 4</t>
  </si>
  <si>
    <t>Ward 37</t>
  </si>
  <si>
    <t>Ward 16</t>
  </si>
  <si>
    <t>Ward 35</t>
  </si>
  <si>
    <t>Ward 35, 25, 1,12,8,27,32,20</t>
  </si>
  <si>
    <t>Ward 25, 25, 36,30,3,15,12,</t>
  </si>
  <si>
    <t>20 &amp; 21</t>
  </si>
  <si>
    <t>Ward 23,25,03</t>
  </si>
  <si>
    <t>Ward 03</t>
  </si>
  <si>
    <t>Ward 23, 21, 13,04</t>
  </si>
  <si>
    <t>Ward  20</t>
  </si>
  <si>
    <t>Roof damaged</t>
  </si>
  <si>
    <t xml:space="preserve">Civic Centre Park </t>
  </si>
  <si>
    <t xml:space="preserve"> Refurbishment and Upgrading of Civic Centre Park+Meerkat park   completed</t>
  </si>
  <si>
    <t xml:space="preserve">  Refurbishment and Upgrading of Civic Centre Park+ Meerkat park</t>
  </si>
  <si>
    <t>Administration</t>
  </si>
  <si>
    <t>In terms of MFMA Circular 13, the SDBIP is a layered plan, with the top layer of the plan dealing with consolidated service delivery targets and in-year deadlines, and linking such targets to top management. Once the top-layer targets are set, the top management is then expected to develop the next (lower) layer of detail of the SDBIP, by providing more detail on each output for which they are responsible for, and breaking up such outputs into smaller outputs and linking these to each middle-level and junior manager. Much of this lower layer detail will not be made public nor tabled in council – whilst the municipal manager has access to such lower layer detail of the SDBIP, it will largely only be the senior manager in charge who will be using such detail to hold middle-level and junior-level managers responsible for various components of the service delivery plan and targets of the municipality. Only the highest layer of information of the SDBIP will be made public or tabled in the council. Such high-level information should also include per ward information, particularly for key expenditure items on capital projects and service delivery – this will enable each ward councilor and ward committee to oversee service delivery in their ward.</t>
  </si>
  <si>
    <r>
      <t xml:space="preserve">VISION, MISSION  AND STRATEGIC MAP
The Vision of Makhado Local Municipality is:  </t>
    </r>
    <r>
      <rPr>
        <b/>
        <sz val="12"/>
        <color theme="1"/>
        <rFont val="Calibri"/>
        <family val="2"/>
        <scheme val="minor"/>
      </rPr>
      <t xml:space="preserve">“A dynamic hub for socio – economic development by 2025"
</t>
    </r>
    <r>
      <rPr>
        <sz val="12"/>
        <color theme="1"/>
        <rFont val="Calibri"/>
        <family val="2"/>
        <scheme val="minor"/>
      </rPr>
      <t xml:space="preserve">
The Mission of Makhado Local Municipality is:  </t>
    </r>
    <r>
      <rPr>
        <b/>
        <sz val="12"/>
        <color theme="1"/>
        <rFont val="Calibri"/>
        <family val="2"/>
        <scheme val="minor"/>
      </rPr>
      <t xml:space="preserve">To ensure effective utilization of economic resources to address socio- economic imperatives through mining, tourism and agriculture
</t>
    </r>
    <r>
      <rPr>
        <sz val="12"/>
        <color theme="1"/>
        <rFont val="Calibri"/>
        <family val="2"/>
        <scheme val="minor"/>
      </rPr>
      <t>Makhado Muncipality has identified 8 Strategic Objectives which are contained in the Intergrated Development Plan. All municipal programmes will be aligned to the objectives outlined in the figure below:</t>
    </r>
  </si>
  <si>
    <r>
      <rPr>
        <b/>
        <sz val="12"/>
        <color theme="1"/>
        <rFont val="Calibri"/>
        <family val="2"/>
        <scheme val="minor"/>
      </rPr>
      <t xml:space="preserve">Makhado Municipality administration is composed of the following departments: </t>
    </r>
    <r>
      <rPr>
        <sz val="12"/>
        <color theme="1"/>
        <rFont val="Calibri"/>
        <family val="2"/>
        <scheme val="minor"/>
      </rPr>
      <t xml:space="preserve">1. Office of the Municipal Manager, 2. Corporate Services, 3. Development Planning, 4. Budget and Treasury, 5. Technical Services, 6. Community Services
</t>
    </r>
  </si>
  <si>
    <t>Adusted during budget adjustment</t>
  </si>
  <si>
    <t>Procure a dervice provider.Organise training venues.Monitor the project implementation.</t>
  </si>
  <si>
    <t># of councilors trained through WSP by 30 June 2016</t>
  </si>
  <si>
    <t># of employee trained through WSP by 30 June 2016</t>
  </si>
  <si>
    <t xml:space="preserve">Magau,Ramantsa, </t>
  </si>
  <si>
    <t>Request department to make inpits. Consult with labour union. Submit to council for approval.</t>
  </si>
  <si>
    <t>Project progress report, Certificate of completion</t>
  </si>
  <si>
    <t>169,734,677.34</t>
  </si>
  <si>
    <t>4. HIGHER LEVEL SDBIP</t>
  </si>
  <si>
    <t>5. LOWER LEVEL SDBIP</t>
  </si>
  <si>
    <t>4.1. Municipal Transformation and Organisational Development</t>
  </si>
  <si>
    <t>4.2. Baisc service Delivery</t>
  </si>
  <si>
    <t>4.3. Local Economic Development</t>
  </si>
  <si>
    <t>4.4. Municipal Finance Management and Viability</t>
  </si>
  <si>
    <t>4.5. Good Governance and Public Participation</t>
  </si>
  <si>
    <t>5.1. Municipal Transformation and Organisational Development</t>
  </si>
  <si>
    <t>5.2. Baisc service Delivery</t>
  </si>
  <si>
    <t>5.3. Local Economic Development</t>
  </si>
  <si>
    <t>5.4. Municipal Finance Management and Viability</t>
  </si>
  <si>
    <t>5.5. Good Governance and Public Participation</t>
  </si>
  <si>
    <t>6. Monthly Revenue and Expenditure</t>
  </si>
  <si>
    <t xml:space="preserve">7. Monthly Revenue and Expenditure by Vote </t>
  </si>
  <si>
    <t>8. Capital Cashflow</t>
  </si>
  <si>
    <t>9. Capital Cashflow by Vote</t>
  </si>
  <si>
    <t>10. Approval By The Mayor</t>
  </si>
  <si>
    <t>4.1. MUNICIPAL TRANSFORMATION AND ORGANISATIONAL DEVELOPMENT (HIGHER SDBIP)</t>
  </si>
  <si>
    <t>4.2. BASIC SERVICE DELIVERY AND INFRASTRUCTURE DEVELOPMENT (HIGHER SDBIP)</t>
  </si>
  <si>
    <t>4.3. MUNICIPAL FINANCE MANAGEMENT AND VIABILITY (LOWER SDBIP)</t>
  </si>
  <si>
    <t xml:space="preserve">Aministration </t>
  </si>
  <si>
    <t>4.4. LOCAL ECONOMIC DEVELOPMENT (HIGHER SDBIP)</t>
  </si>
  <si>
    <t>4.5. GOOD GOVERNANCE AND PUBLIC PARTICIPATION (HIGHER SDBIP)</t>
  </si>
  <si>
    <t>5.1. MUNICIPAL TRANSFORMATION AND ORGANISATIONAL DEVELOPMENT (LOWER SDBIP)</t>
  </si>
  <si>
    <t>5.2. BASIC SERVICE DELIVERY AND INFRASTRUCTURE DEVELOPMENT (LOWER SDBIP)</t>
  </si>
  <si>
    <t>5.3. MUNICIPAL FINANCE MANAGEMENT AND VIABILITY (LOWER SDBIP)</t>
  </si>
  <si>
    <t>5.4. LOCAL ECONOMIC DEVELOPMENT (L0WER SDBIP)</t>
  </si>
  <si>
    <t>5.5. GOOD GOVERNANCE AND PUBLIC PARTICIPATION (LOWER SDBIP)</t>
  </si>
  <si>
    <t>10. APPROVAL BY THE MAYOR</t>
  </si>
  <si>
    <t>Section 54 (1)(c) of MFMA  states that 54. (1) On receipt of a statement or report submitted by the accounting officer of the
municipality in terms of section 71 or 72, the mayor must— 
(a) consider the statement or report;
(b) check whether the municipality’s approved budget is implemented in accordance with the service delivery and budget implementation plan;
(c) consider and, if necessary, make any revisions to the service delivery and budget implementation plan, provided that revisions to the service delivery targets and performance indicators in the plan may only be made with the approval of the council following approval of an adjustments budget;
(d) issue any appropriate instructions to the accounting officer to ensure—
(i) that the budget is implemented in accordance with the service delivery and budget implementation plan; and 
(ii) that spending of funds and revenue collection proceed in accordance with the budget;
(e) identify any financial problems facing the municipality, including any emerging or impending financial problems; and
(f) in the case of a section 72 report, submit the report to the council by 31 January of each year.</t>
  </si>
  <si>
    <t xml:space="preserve">Section 54 (1)(c) of MFMA  states that 54. (1) On receipt of a statement or report submitted by the accounting officer of the
municipality in terms of section 71 or 72, the mayor must— 
(a) consider the statement or report;
(b) check whether the municipality’s approved budget is implemented in accordance with the service delivery and budget implementation plan;
(c) consider and, if necessary, make any revisions to the service delivery and budget implementation plan, provided that revisions to the service delivery targets and performance indicators in the plan may only be made with the approval of the council following approval of an adjustments budget;
(d) issue any appropriate instructions to the accounting officer to ensure—
(i) that the budget is implemented in accordance with the service delivery and budget implementation plan; and 
(ii) that spending of funds and revenue collection proceed in accordance with the budget;
(e) identify any financial problems facing the municipality, including any emerging or impending financial problems; and
(f) in the case of a section 72 report, submit the report to the council by 31 January of each year.
</t>
  </si>
  <si>
    <t xml:space="preserve">Approval by the Mayor
The Adjusted SDBIP 2015/2016 is hereby submitted to Council by the Mayor for Approval
______________________________                                                                        ____________________
Hon Cllr Mutavhatsindi F. D                                                                                            DATE </t>
  </si>
  <si>
    <t>Recommendation by The Municipal Manager: 
The Municipal Manager hereby recommend for the approval of the Adjusted SDBIP by Council via the Mayor in line with section 54 (1) (c) 
___________________________                                                                            _____________________
Mutshinyali I.P                                                                                                                DATE
Municipal Manager</t>
  </si>
  <si>
    <t>IDP review for 2016/2017 completed and approved by Council by 31 May 2016</t>
  </si>
  <si>
    <t>Organogram 2015/2016  was approved</t>
  </si>
  <si>
    <t>19149 (non cumulaitve)</t>
  </si>
  <si>
    <t>100% (10/10)</t>
  </si>
  <si>
    <t>100% (16/16)</t>
  </si>
  <si>
    <t xml:space="preserve">% achievements of spatial programs indicators/targets per quarter </t>
  </si>
  <si>
    <t>Community works programme, Transnet/Furniture,  Salaunavhe Poultry farm,   
Nthabalala Agriculture, Phaphama Agricultural, ,Mulima Pfananani, Kutama Clinic Greenery, Zamenkomste, Poultry, Vumatshelo Farming, Thirabeli Agricultural, Tshivhulani Community Garden</t>
  </si>
  <si>
    <t>None</t>
  </si>
  <si>
    <t>Target achieved</t>
  </si>
  <si>
    <t>Service provider has been appointed</t>
  </si>
  <si>
    <t>Disaster management plan updated</t>
  </si>
  <si>
    <t>Perfomance remarks</t>
  </si>
  <si>
    <t>Actual perfomance</t>
  </si>
  <si>
    <t>Challenges</t>
  </si>
  <si>
    <t>Measures taken to improve/ proposed lintervention</t>
  </si>
  <si>
    <t>Camping and levelling done</t>
  </si>
  <si>
    <t>Tender advertised done</t>
  </si>
  <si>
    <t>Service provider  appointed done</t>
  </si>
  <si>
    <t>Target not achieved</t>
  </si>
  <si>
    <t>Designs for the roof are available</t>
  </si>
  <si>
    <t>Insufficient budget for construction. Budget was reduced to cater for designs in the current FY</t>
  </si>
  <si>
    <t>To advertise for construction in 2016/17</t>
  </si>
  <si>
    <t>MV and LV networks completed</t>
  </si>
  <si>
    <t>MV and LV networks completed at Tshiozwi and still busy at Gogobole</t>
  </si>
  <si>
    <t>Slow progress</t>
  </si>
  <si>
    <t>Impose penalties</t>
  </si>
  <si>
    <t>97 house connections completed</t>
  </si>
  <si>
    <t>83 house connections completed</t>
  </si>
  <si>
    <t>Poles were planted</t>
  </si>
  <si>
    <t>Planting of poles in progress</t>
  </si>
  <si>
    <t>Delays in submission of designs</t>
  </si>
  <si>
    <t>Designs were submitted</t>
  </si>
  <si>
    <t>Project was handed over to ESKOM with complete designs</t>
  </si>
  <si>
    <t>To be removed from list of MLM projects</t>
  </si>
  <si>
    <t>In the process of delivering poles</t>
  </si>
  <si>
    <t xml:space="preserve">Breakdown of pole truck </t>
  </si>
  <si>
    <t>Truck was repaired</t>
  </si>
  <si>
    <t>Evaluation and adjudication completed</t>
  </si>
  <si>
    <t>Inadequate funds</t>
  </si>
  <si>
    <t>Funds moved to electrification</t>
  </si>
  <si>
    <t xml:space="preserve">Appointment and site handover completed </t>
  </si>
  <si>
    <t>Two OCBs were delivered. Await delivery  of the 3rd OCB from the manufacturer</t>
  </si>
  <si>
    <t>Project completed</t>
  </si>
  <si>
    <t>Completed 258 units major service</t>
  </si>
  <si>
    <t>Funds re-allocated</t>
  </si>
  <si>
    <t>Completed A21</t>
  </si>
  <si>
    <t>SP appointed and ordered the material</t>
  </si>
  <si>
    <t>SP awaiting delivery of material</t>
  </si>
  <si>
    <t>Follow-up with the supplier</t>
  </si>
  <si>
    <t>Completed</t>
  </si>
  <si>
    <t>Building in progress</t>
  </si>
  <si>
    <t xml:space="preserve">No Bricklayer and Service Worker assisting </t>
  </si>
  <si>
    <t>Fill the vacancy of the Bricklayer</t>
  </si>
  <si>
    <t>Part of the perimeter wall project</t>
  </si>
  <si>
    <t>Service connections completed</t>
  </si>
  <si>
    <t>Designs completed. Site handover done and work in progress</t>
  </si>
  <si>
    <t>Handing over re-scheduled due to snag list</t>
  </si>
  <si>
    <t>Bridge not complete</t>
  </si>
  <si>
    <t>To complete the project by 30/06/2016</t>
  </si>
  <si>
    <t>Surfacing and stormwater drains complete</t>
  </si>
  <si>
    <t>Evaluation, Adjudication and Appointment of SP completed</t>
  </si>
  <si>
    <t>Concrete pavillion completed</t>
  </si>
  <si>
    <t>Evaluation, Adjudication and Appointment of Contractor done</t>
  </si>
  <si>
    <t>Insufficient budget for the project</t>
  </si>
  <si>
    <t>Appoint within available budget</t>
  </si>
  <si>
    <t>Awaits evaluation</t>
  </si>
  <si>
    <t>Slow SCM processes</t>
  </si>
  <si>
    <t>Facilitate BEC meeting</t>
  </si>
  <si>
    <t>Contractor appointed</t>
  </si>
  <si>
    <t>Contractor reluctant to start with the project due to under-pricing</t>
  </si>
  <si>
    <t>Contractor to withdraw from the project</t>
  </si>
  <si>
    <t>Routine inspections conducted</t>
  </si>
  <si>
    <t>Re advert done after non responsive bidders quoted</t>
  </si>
  <si>
    <t>Non responsive bidders</t>
  </si>
  <si>
    <t>Advert done , non responsive bidders quoted</t>
  </si>
  <si>
    <t xml:space="preserve">None </t>
  </si>
  <si>
    <t>100% (13/13 of contravention notices issued within 5 days/13/13 of contravention identified)</t>
  </si>
  <si>
    <t>100% (57/57 of site inspections conducted within 24 hours/# of site inspections application received)</t>
  </si>
  <si>
    <t>100%  (1/1 of queries processed/ 1/1 of queries received)</t>
  </si>
  <si>
    <t>100%  (65/65 of applications processed/ 65/65 of applications received)</t>
  </si>
  <si>
    <t>Targert achieved</t>
  </si>
  <si>
    <t>100% (9/9 of application  received/(9/9 of application attended to within 90 days).</t>
  </si>
  <si>
    <t>100% (25/25 of housing queries attended within 30 days/25/25 of received)</t>
  </si>
  <si>
    <t>100% (116/116 of building plans assessed/116/116 of building plans received)</t>
  </si>
  <si>
    <t>100% (7/7 of applications processed/7/7 applications received)</t>
  </si>
  <si>
    <t>100% (15/15 of applications processed/15/15 applications received)</t>
  </si>
  <si>
    <t>100% (7/7 of application for land use rights inspection conducted within 14 days/7/7 of application received)</t>
  </si>
  <si>
    <t>100%  (4/4 of applications processed/4/4 of applications received)</t>
  </si>
  <si>
    <t>100%  (99/99 of applications processed/ 99/99 of applications received)</t>
  </si>
  <si>
    <t>100%  (24/24 of applications processed/24/24 of applications received)</t>
  </si>
  <si>
    <t>100%  (7/7 of applications processed/ 7/7 of applications received)</t>
  </si>
  <si>
    <t xml:space="preserve">Update received information into the Disaster Management Plan. Draft Disaster Management Plan completed. </t>
  </si>
  <si>
    <t>Stringing of conductors completed</t>
  </si>
  <si>
    <t>Expenditure</t>
  </si>
  <si>
    <t>INDICATOR NO</t>
  </si>
  <si>
    <t xml:space="preserve"> Signing off, sign service mantainance plan completed</t>
  </si>
  <si>
    <t>5 council meeting were held</t>
  </si>
  <si>
    <t>8 Executive Committee Meetings were held</t>
  </si>
  <si>
    <t>Policies were approved by LLF and then processed as recommended to Council</t>
  </si>
  <si>
    <t>Expendindure</t>
  </si>
  <si>
    <t>1 event was conducted date to be provided</t>
  </si>
  <si>
    <t xml:space="preserve">Organogram reviewed Approved by Council Resolution A.8.28.01.16 </t>
  </si>
  <si>
    <t>1 imbizos convened on the  19 February 2016 at Mashau Village.</t>
  </si>
  <si>
    <t>TELKOM complete the upgarde and payment out  done Installed, commissioned and tested in February 2016</t>
  </si>
  <si>
    <t>Document signed on 12 April 2016</t>
  </si>
  <si>
    <t xml:space="preserve">Quotation Committee not yet signed off - awaiting to sign off in April 2016 </t>
  </si>
  <si>
    <t>Service Provider did not know how to program radios and delay caused</t>
  </si>
  <si>
    <t>Only challenge was in makhado nobody showup</t>
  </si>
  <si>
    <t>Workshopping of Councillors and Public Participation on draft by laws was held on 24 february  20 16  councilor briefing/ 9 March 2016 Dzanani/ 8 March 2016 Makahdo/ 1 March 2016 Ha Mutsha / 2 March Bungeni</t>
  </si>
  <si>
    <t xml:space="preserve">Radios delivered last week in March 2016 but not yet installed and commissioned Installation in Q4  </t>
  </si>
  <si>
    <t>1. Makhado Local Municipality  Busary Committee meeting was held on the 22 February 2016  at Makhado Municipality Exco Chamber  19 bursaries were awarded</t>
  </si>
  <si>
    <t>12 events were done youth forum meeting forum were held on 31 March 2016</t>
  </si>
  <si>
    <t>Indicator</t>
  </si>
  <si>
    <t>IDP review for 2015/2016 completed and approved by Council by 31 May 2015</t>
  </si>
  <si>
    <t># of graveyards to be developed by 30 June 2016</t>
  </si>
  <si>
    <t>No of by laws to be reviewed by 30 June 2016</t>
  </si>
  <si>
    <t xml:space="preserve">2/2 of Council meeting convened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</si>
</sst>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R&quot;\ #,##0;[Red]&quot;R&quot;\ \-#,##0"/>
    <numFmt numFmtId="43" formatCode="_ * #,##0.00_ ;_ * \-#,##0.00_ ;_ * &quot;-&quot;??_ ;_ @_ "/>
    <numFmt numFmtId="164" formatCode="_(* #,##0.00_);_(* \(#,##0.00\);_(* &quot;-&quot;??_);_(@_)"/>
    <numFmt numFmtId="165" formatCode="[$-409]General"/>
    <numFmt numFmtId="166" formatCode="&quot; &quot;#,##0.00&quot; &quot;;&quot; (&quot;#,##0.00&quot;)&quot;;&quot; -&quot;#&quot; &quot;;&quot; &quot;@&quot; &quot;"/>
    <numFmt numFmtId="167" formatCode="_(* #,##0_);_(* \(#,##0\);_(* &quot;-&quot;??_);_(@_)"/>
    <numFmt numFmtId="168" formatCode="#,##0_ ;\-#,##0\ "/>
    <numFmt numFmtId="169" formatCode="_(* #,##0,_);_(* \(#,##0,\);_(* &quot;–&quot;?_);_(@_)"/>
  </numFmts>
  <fonts count="39" x14ac:knownFonts="1">
    <font>
      <sz val="11"/>
      <color theme="1"/>
      <name val="Calibri"/>
      <family val="2"/>
      <scheme val="minor"/>
    </font>
    <font>
      <sz val="11"/>
      <color theme="1"/>
      <name val="Calibri"/>
      <family val="2"/>
      <scheme val="minor"/>
    </font>
    <font>
      <sz val="10"/>
      <name val="Arial"/>
      <family val="2"/>
    </font>
    <font>
      <sz val="11"/>
      <color rgb="FF000000"/>
      <name val="Arial"/>
      <family val="2"/>
    </font>
    <font>
      <sz val="11"/>
      <color indexed="8"/>
      <name val="Calibri"/>
      <family val="2"/>
    </font>
    <font>
      <sz val="10"/>
      <color indexed="8"/>
      <name val="Arial"/>
      <family val="2"/>
    </font>
    <font>
      <sz val="11"/>
      <name val="Calibri"/>
      <family val="2"/>
      <scheme val="minor"/>
    </font>
    <font>
      <b/>
      <sz val="11"/>
      <name val="Calibri"/>
      <family val="2"/>
      <scheme val="minor"/>
    </font>
    <font>
      <sz val="9"/>
      <name val="Arial"/>
      <family val="2"/>
    </font>
    <font>
      <b/>
      <sz val="10"/>
      <name val="Calibri"/>
      <family val="2"/>
      <scheme val="minor"/>
    </font>
    <font>
      <sz val="10"/>
      <color rgb="FF000000"/>
      <name val="Calibri"/>
      <family val="2"/>
    </font>
    <font>
      <b/>
      <sz val="10"/>
      <name val="Arial"/>
      <family val="2"/>
    </font>
    <font>
      <sz val="10"/>
      <name val="Cambria"/>
      <family val="1"/>
      <scheme val="major"/>
    </font>
    <font>
      <b/>
      <sz val="10"/>
      <name val="Cambria"/>
      <family val="1"/>
      <scheme val="major"/>
    </font>
    <font>
      <sz val="12"/>
      <name val="Narkisim"/>
      <family val="2"/>
      <charset val="177"/>
    </font>
    <font>
      <b/>
      <sz val="11"/>
      <name val="Cambria"/>
      <family val="1"/>
      <scheme val="major"/>
    </font>
    <font>
      <sz val="11"/>
      <name val="Cambria"/>
      <family val="1"/>
      <scheme val="major"/>
    </font>
    <font>
      <sz val="9"/>
      <name val="Cambria"/>
      <family val="1"/>
      <scheme val="major"/>
    </font>
    <font>
      <b/>
      <sz val="9"/>
      <color theme="1"/>
      <name val="Cambria"/>
      <family val="1"/>
      <scheme val="major"/>
    </font>
    <font>
      <sz val="9"/>
      <color rgb="FF000000"/>
      <name val="Cambria"/>
      <family val="1"/>
      <scheme val="major"/>
    </font>
    <font>
      <sz val="9"/>
      <color theme="1"/>
      <name val="Cambria"/>
      <family val="1"/>
      <scheme val="major"/>
    </font>
    <font>
      <b/>
      <sz val="9"/>
      <name val="Cambria"/>
      <family val="1"/>
      <scheme val="major"/>
    </font>
    <font>
      <sz val="9"/>
      <color theme="3" tint="-0.499984740745262"/>
      <name val="Cambria"/>
      <family val="1"/>
      <scheme val="major"/>
    </font>
    <font>
      <b/>
      <sz val="12"/>
      <color theme="1"/>
      <name val="Calibri"/>
      <family val="2"/>
      <scheme val="minor"/>
    </font>
    <font>
      <sz val="12"/>
      <color theme="1"/>
      <name val="Calibri"/>
      <family val="2"/>
      <scheme val="minor"/>
    </font>
    <font>
      <b/>
      <sz val="22"/>
      <color theme="1"/>
      <name val="Calibri"/>
      <family val="2"/>
      <scheme val="minor"/>
    </font>
    <font>
      <b/>
      <sz val="10"/>
      <name val="Arial Narrow"/>
      <family val="2"/>
    </font>
    <font>
      <b/>
      <sz val="8"/>
      <name val="Arial Narrow"/>
      <family val="2"/>
    </font>
    <font>
      <b/>
      <u/>
      <sz val="8"/>
      <name val="Arial Narrow"/>
      <family val="2"/>
    </font>
    <font>
      <sz val="8"/>
      <name val="Arial Narrow"/>
      <family val="2"/>
    </font>
    <font>
      <b/>
      <i/>
      <sz val="8"/>
      <name val="Arial Narrow"/>
      <family val="2"/>
    </font>
    <font>
      <sz val="10"/>
      <color theme="1"/>
      <name val="Calibri"/>
      <family val="2"/>
      <scheme val="minor"/>
    </font>
    <font>
      <sz val="10"/>
      <name val="Calibri"/>
      <family val="2"/>
      <scheme val="minor"/>
    </font>
    <font>
      <b/>
      <sz val="10"/>
      <color theme="1"/>
      <name val="Calibri"/>
      <family val="2"/>
      <scheme val="minor"/>
    </font>
    <font>
      <sz val="10"/>
      <color rgb="FF000000"/>
      <name val="Calibri"/>
      <family val="2"/>
      <scheme val="minor"/>
    </font>
    <font>
      <b/>
      <sz val="9"/>
      <name val="Arial"/>
      <family val="2"/>
    </font>
    <font>
      <sz val="11"/>
      <color rgb="FFC00000"/>
      <name val="Cambria"/>
      <family val="1"/>
      <scheme val="major"/>
    </font>
    <font>
      <b/>
      <sz val="11"/>
      <color theme="1"/>
      <name val="Calibri"/>
      <family val="2"/>
      <scheme val="minor"/>
    </font>
    <font>
      <b/>
      <sz val="12"/>
      <name val="Cambria"/>
      <family val="1"/>
      <scheme val="major"/>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FFF99"/>
        <bgColor indexed="64"/>
      </patternFill>
    </fill>
    <fill>
      <patternFill patternType="solid">
        <fgColor theme="5" tint="0.79998168889431442"/>
        <bgColor indexed="64"/>
      </patternFill>
    </fill>
    <fill>
      <patternFill patternType="solid">
        <fgColor rgb="FFC00000"/>
        <bgColor indexed="64"/>
      </patternFill>
    </fill>
  </fills>
  <borders count="58">
    <border>
      <left/>
      <right/>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double">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style="thin">
        <color indexed="64"/>
      </right>
      <top/>
      <bottom/>
      <diagonal/>
    </border>
    <border>
      <left style="hair">
        <color indexed="64"/>
      </left>
      <right style="hair">
        <color indexed="64"/>
      </right>
      <top/>
      <bottom/>
      <diagonal/>
    </border>
    <border>
      <left/>
      <right style="thin">
        <color indexed="64"/>
      </right>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style="hair">
        <color indexed="64"/>
      </top>
      <bottom/>
      <diagonal/>
    </border>
    <border>
      <left/>
      <right/>
      <top style="hair">
        <color indexed="64"/>
      </top>
      <bottom style="thin">
        <color indexed="64"/>
      </bottom>
      <diagonal/>
    </border>
    <border>
      <left style="double">
        <color indexed="64"/>
      </left>
      <right style="double">
        <color indexed="64"/>
      </right>
      <top/>
      <bottom/>
      <diagonal/>
    </border>
  </borders>
  <cellStyleXfs count="10">
    <xf numFmtId="0" fontId="0" fillId="0" borderId="0"/>
    <xf numFmtId="0" fontId="2" fillId="0" borderId="0"/>
    <xf numFmtId="164" fontId="2" fillId="0" borderId="0" applyFont="0" applyFill="0" applyBorder="0" applyAlignment="0" applyProtection="0"/>
    <xf numFmtId="166" fontId="3" fillId="0" borderId="0" applyFont="0" applyBorder="0" applyProtection="0"/>
    <xf numFmtId="164" fontId="1" fillId="0" borderId="0" applyFont="0" applyFill="0" applyBorder="0" applyAlignment="0" applyProtection="0"/>
    <xf numFmtId="43" fontId="4" fillId="0" borderId="0" applyFont="0" applyFill="0" applyBorder="0" applyAlignment="0" applyProtection="0"/>
    <xf numFmtId="0" fontId="2" fillId="0" borderId="0"/>
    <xf numFmtId="9" fontId="2" fillId="0" borderId="0" applyFont="0" applyFill="0" applyBorder="0" applyAlignment="0" applyProtection="0"/>
    <xf numFmtId="167" fontId="5" fillId="4" borderId="2" applyNumberFormat="0" applyFont="0" applyFill="0" applyAlignment="0">
      <alignment horizontal="right"/>
    </xf>
    <xf numFmtId="43" fontId="1" fillId="0" borderId="0" applyFont="0" applyFill="0" applyBorder="0" applyAlignment="0" applyProtection="0"/>
  </cellStyleXfs>
  <cellXfs count="423">
    <xf numFmtId="0" fontId="0" fillId="0" borderId="0" xfId="0"/>
    <xf numFmtId="0" fontId="0" fillId="2" borderId="0" xfId="0" applyFill="1"/>
    <xf numFmtId="0" fontId="7" fillId="3" borderId="1" xfId="1" applyFont="1" applyFill="1" applyBorder="1" applyAlignment="1">
      <alignment horizontal="left" vertical="top" wrapText="1"/>
    </xf>
    <xf numFmtId="0" fontId="7" fillId="3" borderId="1" xfId="1" applyFont="1" applyFill="1" applyBorder="1" applyAlignment="1">
      <alignment vertical="top" wrapText="1"/>
    </xf>
    <xf numFmtId="0" fontId="2" fillId="0" borderId="0" xfId="1" applyFont="1" applyAlignment="1"/>
    <xf numFmtId="0" fontId="2" fillId="0" borderId="0" xfId="1" applyFont="1"/>
    <xf numFmtId="0" fontId="2" fillId="3" borderId="0" xfId="1" applyFont="1" applyFill="1" applyAlignment="1">
      <alignment horizontal="left" vertical="top"/>
    </xf>
    <xf numFmtId="0" fontId="2" fillId="0" borderId="0" xfId="1" applyFont="1" applyAlignment="1">
      <alignment horizontal="left" vertical="top" wrapText="1"/>
    </xf>
    <xf numFmtId="0" fontId="8" fillId="0" borderId="0" xfId="1" applyFont="1" applyAlignment="1">
      <alignment horizontal="left" vertical="top" wrapText="1"/>
    </xf>
    <xf numFmtId="0" fontId="9" fillId="3" borderId="1" xfId="1" applyFont="1" applyFill="1" applyBorder="1" applyAlignment="1">
      <alignment vertical="top" wrapText="1"/>
    </xf>
    <xf numFmtId="0" fontId="6" fillId="3" borderId="1" xfId="1" applyFont="1" applyFill="1" applyBorder="1" applyAlignment="1">
      <alignment vertical="top" wrapText="1"/>
    </xf>
    <xf numFmtId="164" fontId="6" fillId="3" borderId="1" xfId="2" applyFont="1" applyFill="1" applyBorder="1" applyAlignment="1">
      <alignment vertical="top"/>
    </xf>
    <xf numFmtId="164" fontId="6" fillId="3" borderId="1" xfId="2" applyFont="1" applyFill="1" applyBorder="1" applyAlignment="1">
      <alignment vertical="top" wrapText="1"/>
    </xf>
    <xf numFmtId="0" fontId="2" fillId="3" borderId="0" xfId="1" applyFont="1" applyFill="1" applyAlignment="1">
      <alignment vertical="top"/>
    </xf>
    <xf numFmtId="1" fontId="10" fillId="0" borderId="1" xfId="0" applyNumberFormat="1" applyFont="1" applyFill="1" applyBorder="1" applyAlignment="1">
      <alignment horizontal="left" vertical="top" wrapText="1"/>
    </xf>
    <xf numFmtId="0" fontId="2" fillId="0" borderId="0" xfId="1" applyFont="1" applyAlignment="1">
      <alignment wrapText="1"/>
    </xf>
    <xf numFmtId="0" fontId="2" fillId="0" borderId="0" xfId="1" applyFont="1" applyAlignment="1">
      <alignment horizontal="left"/>
    </xf>
    <xf numFmtId="0" fontId="2" fillId="0" borderId="0" xfId="1" applyFont="1" applyAlignment="1">
      <alignment vertical="top" wrapText="1"/>
    </xf>
    <xf numFmtId="0" fontId="0" fillId="5" borderId="0" xfId="0" applyFill="1"/>
    <xf numFmtId="0" fontId="2" fillId="3" borderId="0" xfId="1" applyFont="1" applyFill="1"/>
    <xf numFmtId="0" fontId="11" fillId="2" borderId="0" xfId="1" applyFont="1" applyFill="1"/>
    <xf numFmtId="0" fontId="11" fillId="2" borderId="0" xfId="1" applyFont="1" applyFill="1" applyAlignment="1"/>
    <xf numFmtId="0" fontId="12" fillId="3" borderId="1" xfId="1" applyFont="1" applyFill="1" applyBorder="1" applyAlignment="1">
      <alignment horizontal="left" vertical="top" wrapText="1"/>
    </xf>
    <xf numFmtId="0" fontId="13" fillId="3" borderId="1" xfId="1" applyFont="1" applyFill="1" applyBorder="1" applyAlignment="1">
      <alignment horizontal="left" vertical="top" wrapText="1"/>
    </xf>
    <xf numFmtId="0" fontId="13" fillId="3" borderId="1" xfId="1" applyFont="1" applyFill="1" applyBorder="1" applyAlignment="1">
      <alignment vertical="top" wrapText="1"/>
    </xf>
    <xf numFmtId="164" fontId="12" fillId="3" borderId="1" xfId="2" applyFont="1" applyFill="1" applyBorder="1" applyAlignment="1">
      <alignment horizontal="left" vertical="top" wrapText="1"/>
    </xf>
    <xf numFmtId="3" fontId="12" fillId="3" borderId="1" xfId="2" applyNumberFormat="1" applyFont="1" applyFill="1" applyBorder="1" applyAlignment="1">
      <alignment horizontal="left" vertical="top" wrapText="1"/>
    </xf>
    <xf numFmtId="9" fontId="12" fillId="3" borderId="1" xfId="1" applyNumberFormat="1" applyFont="1" applyFill="1" applyBorder="1" applyAlignment="1">
      <alignment horizontal="left" vertical="top" wrapText="1"/>
    </xf>
    <xf numFmtId="9" fontId="12" fillId="3" borderId="1" xfId="2" applyNumberFormat="1" applyFont="1" applyFill="1" applyBorder="1" applyAlignment="1">
      <alignment horizontal="left" vertical="top" wrapText="1"/>
    </xf>
    <xf numFmtId="43" fontId="12" fillId="3" borderId="1" xfId="1" applyNumberFormat="1" applyFont="1" applyFill="1" applyBorder="1" applyAlignment="1">
      <alignment horizontal="left" vertical="top" wrapText="1"/>
    </xf>
    <xf numFmtId="0" fontId="2" fillId="2" borderId="0" xfId="1" applyFont="1" applyFill="1" applyAlignment="1"/>
    <xf numFmtId="0" fontId="2" fillId="2" borderId="0" xfId="1" applyFont="1" applyFill="1"/>
    <xf numFmtId="0" fontId="14" fillId="0" borderId="1" xfId="1" applyFont="1" applyBorder="1" applyAlignment="1">
      <alignment wrapText="1"/>
    </xf>
    <xf numFmtId="0" fontId="14" fillId="0" borderId="1" xfId="1" applyFont="1" applyBorder="1" applyAlignment="1">
      <alignment vertical="top" wrapText="1"/>
    </xf>
    <xf numFmtId="0" fontId="14" fillId="0" borderId="1" xfId="1" applyFont="1" applyBorder="1"/>
    <xf numFmtId="0" fontId="14" fillId="0" borderId="0" xfId="1" applyFont="1"/>
    <xf numFmtId="0" fontId="14" fillId="0" borderId="0" xfId="1" applyFont="1" applyAlignment="1"/>
    <xf numFmtId="0" fontId="14" fillId="3" borderId="0" xfId="1" applyFont="1" applyFill="1" applyAlignment="1">
      <alignment horizontal="left" vertical="top"/>
    </xf>
    <xf numFmtId="0" fontId="14" fillId="0" borderId="0" xfId="1" applyFont="1" applyAlignment="1">
      <alignment wrapText="1"/>
    </xf>
    <xf numFmtId="0" fontId="14" fillId="0" borderId="0" xfId="1" applyFont="1" applyAlignment="1">
      <alignment horizontal="left" vertical="top" wrapText="1"/>
    </xf>
    <xf numFmtId="0" fontId="14" fillId="0" borderId="0" xfId="1" applyFont="1" applyAlignment="1">
      <alignment horizontal="left"/>
    </xf>
    <xf numFmtId="0" fontId="14" fillId="0" borderId="0" xfId="1" applyFont="1" applyAlignment="1">
      <alignment vertical="top" wrapText="1"/>
    </xf>
    <xf numFmtId="0" fontId="15" fillId="3" borderId="1" xfId="1" applyFont="1" applyFill="1" applyBorder="1" applyAlignment="1">
      <alignment vertical="top" wrapText="1"/>
    </xf>
    <xf numFmtId="0" fontId="15" fillId="3" borderId="1" xfId="1" applyFont="1" applyFill="1" applyBorder="1" applyAlignment="1">
      <alignment horizontal="left" vertical="top" wrapText="1"/>
    </xf>
    <xf numFmtId="0" fontId="16" fillId="3" borderId="1" xfId="1" applyFont="1" applyFill="1" applyBorder="1" applyAlignment="1">
      <alignment horizontal="left" vertical="top" wrapText="1"/>
    </xf>
    <xf numFmtId="0" fontId="16" fillId="0" borderId="1" xfId="1" applyFont="1" applyFill="1" applyBorder="1" applyAlignment="1">
      <alignment horizontal="left" vertical="top" wrapText="1"/>
    </xf>
    <xf numFmtId="0" fontId="16" fillId="3" borderId="1" xfId="1" applyFont="1" applyFill="1" applyBorder="1" applyAlignment="1">
      <alignment horizontal="left" vertical="top"/>
    </xf>
    <xf numFmtId="164" fontId="16" fillId="3" borderId="1" xfId="2" applyFont="1" applyFill="1" applyBorder="1" applyAlignment="1">
      <alignment horizontal="left" vertical="top"/>
    </xf>
    <xf numFmtId="164" fontId="16" fillId="3" borderId="1" xfId="2" applyFont="1" applyFill="1" applyBorder="1" applyAlignment="1">
      <alignment horizontal="left" vertical="top" wrapText="1"/>
    </xf>
    <xf numFmtId="0" fontId="16" fillId="0" borderId="1" xfId="1" applyFont="1" applyFill="1" applyBorder="1" applyAlignment="1">
      <alignment horizontal="left" vertical="top"/>
    </xf>
    <xf numFmtId="164" fontId="16" fillId="0" borderId="1" xfId="2" applyFont="1" applyFill="1" applyBorder="1" applyAlignment="1">
      <alignment horizontal="left" vertical="top" wrapText="1"/>
    </xf>
    <xf numFmtId="0" fontId="15" fillId="0" borderId="1" xfId="1" applyFont="1" applyFill="1" applyBorder="1" applyAlignment="1">
      <alignment horizontal="left" vertical="top" wrapText="1"/>
    </xf>
    <xf numFmtId="168" fontId="16" fillId="0" borderId="1" xfId="1" applyNumberFormat="1" applyFont="1" applyFill="1" applyBorder="1" applyAlignment="1">
      <alignment horizontal="left" vertical="top" wrapText="1"/>
    </xf>
    <xf numFmtId="43" fontId="16" fillId="0" borderId="1" xfId="1" applyNumberFormat="1" applyFont="1" applyFill="1" applyBorder="1" applyAlignment="1">
      <alignment horizontal="left" vertical="top"/>
    </xf>
    <xf numFmtId="43" fontId="16" fillId="0" borderId="1" xfId="1" applyNumberFormat="1" applyFont="1" applyFill="1" applyBorder="1" applyAlignment="1">
      <alignment horizontal="left" vertical="top" wrapText="1"/>
    </xf>
    <xf numFmtId="9" fontId="16" fillId="3" borderId="1" xfId="1" applyNumberFormat="1" applyFont="1" applyFill="1" applyBorder="1" applyAlignment="1">
      <alignment horizontal="left" vertical="top" wrapText="1"/>
    </xf>
    <xf numFmtId="1" fontId="16" fillId="3" borderId="1" xfId="1" applyNumberFormat="1" applyFont="1" applyFill="1" applyBorder="1" applyAlignment="1">
      <alignment horizontal="left" vertical="top" wrapText="1"/>
    </xf>
    <xf numFmtId="3" fontId="16" fillId="3" borderId="1" xfId="2" applyNumberFormat="1" applyFont="1" applyFill="1" applyBorder="1" applyAlignment="1">
      <alignment horizontal="left" vertical="top"/>
    </xf>
    <xf numFmtId="0" fontId="16" fillId="3" borderId="1" xfId="1" applyNumberFormat="1" applyFont="1" applyFill="1" applyBorder="1" applyAlignment="1">
      <alignment horizontal="left" vertical="top" wrapText="1"/>
    </xf>
    <xf numFmtId="0" fontId="15" fillId="3" borderId="1" xfId="1" applyFont="1" applyFill="1" applyBorder="1" applyAlignment="1">
      <alignment horizontal="left" vertical="top"/>
    </xf>
    <xf numFmtId="164" fontId="16" fillId="0" borderId="1" xfId="2" applyFont="1" applyFill="1" applyBorder="1" applyAlignment="1">
      <alignment horizontal="left" vertical="top"/>
    </xf>
    <xf numFmtId="14" fontId="16" fillId="0" borderId="1" xfId="2" applyNumberFormat="1" applyFont="1" applyFill="1" applyBorder="1" applyAlignment="1">
      <alignment horizontal="left" vertical="top" wrapText="1"/>
    </xf>
    <xf numFmtId="165" fontId="16" fillId="0" borderId="1" xfId="1" applyNumberFormat="1" applyFont="1" applyFill="1" applyBorder="1" applyAlignment="1">
      <alignment horizontal="left" vertical="top"/>
    </xf>
    <xf numFmtId="165" fontId="16" fillId="0" borderId="1" xfId="1" applyNumberFormat="1" applyFont="1" applyFill="1" applyBorder="1" applyAlignment="1">
      <alignment horizontal="left" vertical="top" wrapText="1"/>
    </xf>
    <xf numFmtId="3" fontId="16" fillId="0" borderId="1" xfId="2" applyNumberFormat="1" applyFont="1" applyFill="1" applyBorder="1" applyAlignment="1">
      <alignment horizontal="left" vertical="top"/>
    </xf>
    <xf numFmtId="0" fontId="16" fillId="3" borderId="1" xfId="1" applyFont="1" applyFill="1" applyBorder="1" applyAlignment="1">
      <alignment vertical="top" wrapText="1"/>
    </xf>
    <xf numFmtId="0" fontId="16" fillId="3" borderId="1" xfId="1" applyFont="1" applyFill="1" applyBorder="1" applyAlignment="1">
      <alignment vertical="top"/>
    </xf>
    <xf numFmtId="164" fontId="12" fillId="3" borderId="1" xfId="2" applyFont="1" applyFill="1" applyBorder="1" applyAlignment="1">
      <alignment vertical="top" wrapText="1"/>
    </xf>
    <xf numFmtId="0" fontId="12" fillId="3" borderId="1" xfId="0" applyFont="1" applyFill="1" applyBorder="1" applyAlignment="1">
      <alignment horizontal="left" vertical="top" wrapText="1"/>
    </xf>
    <xf numFmtId="0" fontId="12" fillId="3" borderId="1" xfId="0" applyFont="1" applyFill="1" applyBorder="1" applyAlignment="1">
      <alignment horizontal="left" vertical="top"/>
    </xf>
    <xf numFmtId="165" fontId="12" fillId="3" borderId="1" xfId="0" applyNumberFormat="1" applyFont="1" applyFill="1" applyBorder="1" applyAlignment="1">
      <alignment horizontal="left" vertical="top" wrapText="1"/>
    </xf>
    <xf numFmtId="166" fontId="12" fillId="3" borderId="1" xfId="3" applyFont="1" applyFill="1" applyBorder="1" applyAlignment="1">
      <alignment horizontal="left" vertical="top" wrapText="1"/>
    </xf>
    <xf numFmtId="164" fontId="17" fillId="3" borderId="1" xfId="2" applyFont="1" applyFill="1" applyBorder="1" applyAlignment="1">
      <alignment vertical="top" wrapText="1"/>
    </xf>
    <xf numFmtId="0" fontId="12" fillId="3" borderId="1" xfId="1" applyFont="1" applyFill="1" applyBorder="1" applyAlignment="1">
      <alignment vertical="top"/>
    </xf>
    <xf numFmtId="0" fontId="20" fillId="3" borderId="1" xfId="0" applyFont="1" applyFill="1" applyBorder="1" applyAlignment="1">
      <alignment horizontal="left" vertical="top" wrapText="1"/>
    </xf>
    <xf numFmtId="0" fontId="18" fillId="3" borderId="1" xfId="0" applyFont="1" applyFill="1" applyBorder="1" applyAlignment="1">
      <alignment horizontal="left" vertical="top" wrapText="1"/>
    </xf>
    <xf numFmtId="4" fontId="20" fillId="3" borderId="1" xfId="0" applyNumberFormat="1" applyFont="1" applyFill="1" applyBorder="1" applyAlignment="1">
      <alignment horizontal="left" vertical="top"/>
    </xf>
    <xf numFmtId="4" fontId="20" fillId="3" borderId="1" xfId="0" applyNumberFormat="1" applyFont="1" applyFill="1" applyBorder="1" applyAlignment="1">
      <alignment horizontal="left" vertical="top" wrapText="1"/>
    </xf>
    <xf numFmtId="0" fontId="19" fillId="3" borderId="1" xfId="0" applyFont="1" applyFill="1" applyBorder="1" applyAlignment="1">
      <alignment horizontal="left" vertical="top" wrapText="1"/>
    </xf>
    <xf numFmtId="0" fontId="20" fillId="3" borderId="1" xfId="0" applyFont="1" applyFill="1" applyBorder="1" applyAlignment="1">
      <alignment horizontal="left" vertical="top"/>
    </xf>
    <xf numFmtId="0" fontId="0" fillId="3" borderId="0" xfId="0" applyFill="1"/>
    <xf numFmtId="0" fontId="20" fillId="0" borderId="3" xfId="0" applyFont="1" applyFill="1" applyBorder="1" applyAlignment="1">
      <alignment horizontal="left" vertical="top" wrapText="1"/>
    </xf>
    <xf numFmtId="0" fontId="20" fillId="0" borderId="0" xfId="0" applyFont="1" applyAlignment="1">
      <alignment vertical="top" wrapText="1"/>
    </xf>
    <xf numFmtId="0" fontId="20" fillId="3" borderId="1" xfId="0" applyFont="1" applyFill="1" applyBorder="1" applyAlignment="1">
      <alignment vertical="top" wrapText="1"/>
    </xf>
    <xf numFmtId="3" fontId="20" fillId="3" borderId="1" xfId="0" applyNumberFormat="1" applyFont="1" applyFill="1" applyBorder="1" applyAlignment="1">
      <alignment horizontal="left" vertical="top"/>
    </xf>
    <xf numFmtId="0" fontId="19" fillId="3" borderId="1" xfId="0" applyFont="1" applyFill="1" applyBorder="1" applyAlignment="1">
      <alignment horizontal="left" vertical="top"/>
    </xf>
    <xf numFmtId="6" fontId="20" fillId="3" borderId="1" xfId="0" applyNumberFormat="1" applyFont="1" applyFill="1" applyBorder="1" applyAlignment="1">
      <alignment horizontal="left" vertical="top"/>
    </xf>
    <xf numFmtId="6" fontId="20" fillId="3" borderId="1" xfId="0" applyNumberFormat="1" applyFont="1" applyFill="1" applyBorder="1" applyAlignment="1">
      <alignment horizontal="left" vertical="top" wrapText="1"/>
    </xf>
    <xf numFmtId="3" fontId="20" fillId="3" borderId="1" xfId="0" applyNumberFormat="1" applyFont="1" applyFill="1" applyBorder="1" applyAlignment="1">
      <alignment horizontal="left" vertical="top" wrapText="1"/>
    </xf>
    <xf numFmtId="0" fontId="21" fillId="3" borderId="1" xfId="1" applyFont="1" applyFill="1" applyBorder="1" applyAlignment="1">
      <alignment vertical="top" wrapText="1"/>
    </xf>
    <xf numFmtId="0" fontId="20" fillId="3" borderId="1" xfId="0" applyFont="1" applyFill="1" applyBorder="1" applyAlignment="1">
      <alignment vertical="top"/>
    </xf>
    <xf numFmtId="0" fontId="22" fillId="3" borderId="1" xfId="1" applyFont="1" applyFill="1" applyBorder="1" applyAlignment="1">
      <alignment vertical="top" wrapText="1"/>
    </xf>
    <xf numFmtId="0" fontId="20" fillId="0" borderId="0" xfId="0" applyFont="1"/>
    <xf numFmtId="0" fontId="20" fillId="5" borderId="0" xfId="0" applyFont="1" applyFill="1"/>
    <xf numFmtId="0" fontId="20" fillId="3" borderId="0" xfId="0" applyFont="1" applyFill="1"/>
    <xf numFmtId="164" fontId="17" fillId="3" borderId="1" xfId="9" applyNumberFormat="1" applyFont="1" applyFill="1" applyBorder="1" applyAlignment="1">
      <alignment vertical="top" wrapText="1"/>
    </xf>
    <xf numFmtId="167" fontId="17" fillId="3" borderId="1" xfId="9" applyNumberFormat="1" applyFont="1" applyFill="1" applyBorder="1" applyAlignment="1">
      <alignment vertical="top" wrapText="1"/>
    </xf>
    <xf numFmtId="0" fontId="20" fillId="2" borderId="0" xfId="0" applyFont="1" applyFill="1"/>
    <xf numFmtId="0" fontId="23" fillId="3" borderId="1" xfId="0" applyFont="1" applyFill="1" applyBorder="1" applyAlignment="1">
      <alignment horizontal="center" vertical="center"/>
    </xf>
    <xf numFmtId="0" fontId="24" fillId="0" borderId="1" xfId="0" applyFont="1" applyBorder="1" applyAlignment="1">
      <alignment vertical="top" wrapText="1"/>
    </xf>
    <xf numFmtId="0" fontId="24" fillId="0" borderId="0" xfId="0" applyFont="1" applyAlignment="1">
      <alignment vertical="top" wrapText="1"/>
    </xf>
    <xf numFmtId="0" fontId="26" fillId="0" borderId="14" xfId="0" applyFont="1" applyFill="1" applyBorder="1" applyAlignment="1">
      <alignment horizontal="left"/>
    </xf>
    <xf numFmtId="49" fontId="27" fillId="0" borderId="15" xfId="0" applyNumberFormat="1" applyFont="1" applyFill="1" applyBorder="1" applyAlignment="1">
      <alignment horizontal="center" vertical="center" wrapText="1"/>
    </xf>
    <xf numFmtId="0" fontId="27" fillId="0" borderId="16" xfId="0" applyFont="1" applyFill="1" applyBorder="1" applyAlignment="1">
      <alignment vertical="center"/>
    </xf>
    <xf numFmtId="49" fontId="27" fillId="0" borderId="20" xfId="0" applyNumberFormat="1" applyFont="1" applyFill="1" applyBorder="1" applyAlignment="1">
      <alignment vertical="center" wrapText="1"/>
    </xf>
    <xf numFmtId="0" fontId="27" fillId="0" borderId="21" xfId="0" applyFont="1" applyFill="1" applyBorder="1" applyAlignment="1">
      <alignment vertical="center"/>
    </xf>
    <xf numFmtId="0" fontId="27" fillId="0" borderId="22" xfId="0" applyFont="1" applyFill="1" applyBorder="1" applyAlignment="1">
      <alignment horizontal="center" vertical="center" wrapText="1"/>
    </xf>
    <xf numFmtId="0" fontId="27" fillId="0" borderId="23" xfId="0" applyFont="1" applyFill="1" applyBorder="1" applyAlignment="1">
      <alignment horizontal="center" vertical="center" wrapText="1"/>
    </xf>
    <xf numFmtId="0" fontId="27" fillId="0" borderId="24" xfId="0" applyFont="1" applyFill="1" applyBorder="1" applyAlignment="1">
      <alignment horizontal="center" vertical="center" wrapText="1"/>
    </xf>
    <xf numFmtId="0" fontId="27" fillId="0" borderId="25" xfId="0" applyFont="1" applyFill="1" applyBorder="1" applyAlignment="1">
      <alignment horizontal="center" vertical="center" wrapText="1"/>
    </xf>
    <xf numFmtId="0" fontId="28" fillId="0" borderId="26" xfId="0" applyNumberFormat="1" applyFont="1" applyBorder="1"/>
    <xf numFmtId="0" fontId="28" fillId="0" borderId="16" xfId="0" applyNumberFormat="1" applyFont="1" applyBorder="1" applyAlignment="1">
      <alignment horizontal="center"/>
    </xf>
    <xf numFmtId="169" fontId="27" fillId="0" borderId="26" xfId="0" applyNumberFormat="1" applyFont="1" applyBorder="1" applyAlignment="1">
      <alignment horizontal="center"/>
    </xf>
    <xf numFmtId="169" fontId="27" fillId="0" borderId="27" xfId="0" applyNumberFormat="1" applyFont="1" applyBorder="1" applyAlignment="1">
      <alignment horizontal="center"/>
    </xf>
    <xf numFmtId="169" fontId="27" fillId="0" borderId="16" xfId="0" applyNumberFormat="1" applyFont="1" applyBorder="1" applyAlignment="1">
      <alignment horizontal="center"/>
    </xf>
    <xf numFmtId="169" fontId="27" fillId="0" borderId="28" xfId="0" applyNumberFormat="1" applyFont="1" applyBorder="1" applyAlignment="1">
      <alignment horizontal="center"/>
    </xf>
    <xf numFmtId="0" fontId="29" fillId="0" borderId="29" xfId="0" applyNumberFormat="1" applyFont="1" applyBorder="1" applyAlignment="1">
      <alignment horizontal="left" indent="1"/>
    </xf>
    <xf numFmtId="0" fontId="29" fillId="0" borderId="30" xfId="0" applyNumberFormat="1" applyFont="1" applyBorder="1" applyAlignment="1">
      <alignment horizontal="center"/>
    </xf>
    <xf numFmtId="169" fontId="29" fillId="6" borderId="29" xfId="0" applyNumberFormat="1" applyFont="1" applyFill="1" applyBorder="1" applyProtection="1">
      <protection locked="0"/>
    </xf>
    <xf numFmtId="169" fontId="29" fillId="6" borderId="31" xfId="0" applyNumberFormat="1" applyFont="1" applyFill="1" applyBorder="1" applyProtection="1">
      <protection locked="0"/>
    </xf>
    <xf numFmtId="169" fontId="29" fillId="0" borderId="30" xfId="0" applyNumberFormat="1" applyFont="1" applyBorder="1"/>
    <xf numFmtId="169" fontId="29" fillId="0" borderId="29" xfId="0" applyNumberFormat="1" applyFont="1" applyBorder="1"/>
    <xf numFmtId="169" fontId="29" fillId="0" borderId="31" xfId="0" applyNumberFormat="1" applyFont="1" applyBorder="1"/>
    <xf numFmtId="169" fontId="29" fillId="0" borderId="32" xfId="0" applyNumberFormat="1" applyFont="1" applyBorder="1"/>
    <xf numFmtId="169" fontId="29" fillId="0" borderId="31" xfId="0" applyNumberFormat="1" applyFont="1" applyFill="1" applyBorder="1"/>
    <xf numFmtId="169" fontId="29" fillId="0" borderId="32" xfId="0" applyNumberFormat="1" applyFont="1" applyFill="1" applyBorder="1"/>
    <xf numFmtId="0" fontId="27" fillId="0" borderId="29" xfId="0" applyNumberFormat="1" applyFont="1" applyBorder="1"/>
    <xf numFmtId="0" fontId="27" fillId="0" borderId="30" xfId="0" applyNumberFormat="1" applyFont="1" applyBorder="1" applyAlignment="1">
      <alignment horizontal="center"/>
    </xf>
    <xf numFmtId="169" fontId="27" fillId="0" borderId="33" xfId="0" applyNumberFormat="1" applyFont="1" applyBorder="1"/>
    <xf numFmtId="169" fontId="27" fillId="0" borderId="34" xfId="0" applyNumberFormat="1" applyFont="1" applyBorder="1"/>
    <xf numFmtId="169" fontId="27" fillId="0" borderId="35" xfId="0" applyNumberFormat="1" applyFont="1" applyBorder="1"/>
    <xf numFmtId="169" fontId="27" fillId="0" borderId="36" xfId="0" applyNumberFormat="1" applyFont="1" applyBorder="1"/>
    <xf numFmtId="0" fontId="29" fillId="0" borderId="29" xfId="0" applyNumberFormat="1" applyFont="1" applyBorder="1"/>
    <xf numFmtId="0" fontId="28" fillId="0" borderId="29" xfId="0" applyNumberFormat="1" applyFont="1" applyBorder="1"/>
    <xf numFmtId="0" fontId="28" fillId="0" borderId="30" xfId="0" applyNumberFormat="1" applyFont="1" applyBorder="1" applyAlignment="1">
      <alignment horizontal="center"/>
    </xf>
    <xf numFmtId="0" fontId="27" fillId="0" borderId="33" xfId="0" applyNumberFormat="1" applyFont="1" applyBorder="1"/>
    <xf numFmtId="0" fontId="27" fillId="0" borderId="35" xfId="0" applyNumberFormat="1" applyFont="1" applyBorder="1" applyAlignment="1">
      <alignment horizontal="center"/>
    </xf>
    <xf numFmtId="0" fontId="27" fillId="0" borderId="33" xfId="0" applyNumberFormat="1" applyFont="1" applyBorder="1" applyAlignment="1">
      <alignment vertical="center" wrapText="1"/>
    </xf>
    <xf numFmtId="0" fontId="27" fillId="0" borderId="35" xfId="0" applyNumberFormat="1" applyFont="1" applyBorder="1" applyAlignment="1">
      <alignment horizontal="center" vertical="center" wrapText="1"/>
    </xf>
    <xf numFmtId="169" fontId="27" fillId="0" borderId="33" xfId="0" applyNumberFormat="1" applyFont="1" applyBorder="1" applyAlignment="1">
      <alignment vertical="center"/>
    </xf>
    <xf numFmtId="169" fontId="27" fillId="0" borderId="34" xfId="0" applyNumberFormat="1" applyFont="1" applyBorder="1" applyAlignment="1">
      <alignment vertical="center"/>
    </xf>
    <xf numFmtId="169" fontId="27" fillId="0" borderId="35" xfId="0" applyNumberFormat="1" applyFont="1" applyBorder="1" applyAlignment="1">
      <alignment vertical="center"/>
    </xf>
    <xf numFmtId="169" fontId="27" fillId="0" borderId="36" xfId="0" applyNumberFormat="1" applyFont="1" applyBorder="1" applyAlignment="1">
      <alignment vertical="center"/>
    </xf>
    <xf numFmtId="0" fontId="29" fillId="0" borderId="29" xfId="0" applyNumberFormat="1" applyFont="1" applyBorder="1" applyAlignment="1">
      <alignment horizontal="left" vertical="top" wrapText="1" indent="1"/>
    </xf>
    <xf numFmtId="0" fontId="29" fillId="0" borderId="30" xfId="0" applyNumberFormat="1" applyFont="1" applyBorder="1" applyAlignment="1">
      <alignment horizontal="center" vertical="top" wrapText="1"/>
    </xf>
    <xf numFmtId="0" fontId="27" fillId="0" borderId="37" xfId="0" applyNumberFormat="1" applyFont="1" applyBorder="1" applyAlignment="1">
      <alignment vertical="center" wrapText="1"/>
    </xf>
    <xf numFmtId="0" fontId="27" fillId="0" borderId="38" xfId="0" quotePrefix="1" applyNumberFormat="1" applyFont="1" applyBorder="1" applyAlignment="1">
      <alignment horizontal="center" vertical="center" wrapText="1"/>
    </xf>
    <xf numFmtId="169" fontId="27" fillId="0" borderId="37" xfId="0" applyNumberFormat="1" applyFont="1" applyFill="1" applyBorder="1"/>
    <xf numFmtId="169" fontId="27" fillId="0" borderId="23" xfId="0" applyNumberFormat="1" applyFont="1" applyFill="1" applyBorder="1"/>
    <xf numFmtId="169" fontId="27" fillId="0" borderId="38" xfId="0" applyNumberFormat="1" applyFont="1" applyFill="1" applyBorder="1"/>
    <xf numFmtId="169" fontId="27" fillId="0" borderId="39" xfId="0" applyNumberFormat="1" applyFont="1" applyFill="1" applyBorder="1"/>
    <xf numFmtId="169" fontId="27" fillId="0" borderId="29" xfId="0" applyNumberFormat="1" applyFont="1" applyBorder="1" applyAlignment="1">
      <alignment horizontal="center"/>
    </xf>
    <xf numFmtId="169" fontId="27" fillId="0" borderId="31" xfId="0" applyNumberFormat="1" applyFont="1" applyBorder="1" applyAlignment="1">
      <alignment horizontal="center"/>
    </xf>
    <xf numFmtId="169" fontId="27" fillId="0" borderId="30" xfId="0" applyNumberFormat="1" applyFont="1" applyBorder="1" applyAlignment="1">
      <alignment horizontal="center"/>
    </xf>
    <xf numFmtId="169" fontId="27" fillId="0" borderId="40" xfId="0" applyNumberFormat="1" applyFont="1" applyBorder="1" applyAlignment="1">
      <alignment horizontal="center"/>
    </xf>
    <xf numFmtId="169" fontId="27" fillId="0" borderId="32" xfId="0" applyNumberFormat="1" applyFont="1" applyBorder="1" applyAlignment="1">
      <alignment horizontal="center"/>
    </xf>
    <xf numFmtId="0" fontId="29" fillId="0" borderId="29" xfId="0" applyNumberFormat="1" applyFont="1" applyFill="1" applyBorder="1" applyAlignment="1" applyProtection="1">
      <alignment horizontal="left" indent="1"/>
    </xf>
    <xf numFmtId="169" fontId="29" fillId="0" borderId="40" xfId="0" applyNumberFormat="1" applyFont="1" applyBorder="1"/>
    <xf numFmtId="169" fontId="27" fillId="0" borderId="41" xfId="0" applyNumberFormat="1" applyFont="1" applyBorder="1"/>
    <xf numFmtId="169" fontId="27" fillId="0" borderId="42" xfId="0" applyNumberFormat="1" applyFont="1" applyFill="1" applyBorder="1"/>
    <xf numFmtId="49" fontId="27" fillId="0" borderId="43" xfId="0" applyNumberFormat="1" applyFont="1" applyFill="1" applyBorder="1" applyAlignment="1">
      <alignment vertical="center" wrapText="1"/>
    </xf>
    <xf numFmtId="0" fontId="27" fillId="0" borderId="22" xfId="0" applyFont="1" applyFill="1" applyBorder="1" applyAlignment="1">
      <alignment horizontal="left" vertical="center"/>
    </xf>
    <xf numFmtId="0" fontId="29" fillId="0" borderId="26" xfId="0" applyNumberFormat="1" applyFont="1" applyBorder="1" applyAlignment="1">
      <alignment horizontal="center"/>
    </xf>
    <xf numFmtId="169" fontId="29" fillId="6" borderId="32" xfId="0" applyNumberFormat="1" applyFont="1" applyFill="1" applyBorder="1" applyProtection="1">
      <protection locked="0"/>
    </xf>
    <xf numFmtId="0" fontId="29" fillId="0" borderId="29" xfId="0" applyFont="1" applyBorder="1" applyAlignment="1">
      <alignment horizontal="left" indent="1"/>
    </xf>
    <xf numFmtId="0" fontId="27" fillId="0" borderId="29" xfId="0" applyNumberFormat="1" applyFont="1" applyFill="1" applyBorder="1"/>
    <xf numFmtId="169" fontId="27" fillId="0" borderId="33" xfId="0" applyNumberFormat="1" applyFont="1" applyFill="1" applyBorder="1"/>
    <xf numFmtId="169" fontId="27" fillId="0" borderId="34" xfId="0" applyNumberFormat="1" applyFont="1" applyFill="1" applyBorder="1"/>
    <xf numFmtId="169" fontId="27" fillId="0" borderId="36" xfId="0" applyNumberFormat="1" applyFont="1" applyFill="1" applyBorder="1"/>
    <xf numFmtId="169" fontId="27" fillId="0" borderId="41" xfId="0" applyNumberFormat="1" applyFont="1" applyFill="1" applyBorder="1"/>
    <xf numFmtId="169" fontId="27" fillId="0" borderId="35" xfId="0" applyNumberFormat="1" applyFont="1" applyFill="1" applyBorder="1"/>
    <xf numFmtId="0" fontId="29" fillId="0" borderId="29" xfId="0" applyNumberFormat="1" applyFont="1" applyFill="1" applyBorder="1"/>
    <xf numFmtId="169" fontId="29" fillId="0" borderId="29" xfId="0" applyNumberFormat="1" applyFont="1" applyFill="1" applyBorder="1"/>
    <xf numFmtId="169" fontId="29" fillId="0" borderId="40" xfId="0" applyNumberFormat="1" applyFont="1" applyFill="1" applyBorder="1"/>
    <xf numFmtId="169" fontId="29" fillId="0" borderId="30" xfId="0" applyNumberFormat="1" applyFont="1" applyFill="1" applyBorder="1"/>
    <xf numFmtId="0" fontId="27" fillId="0" borderId="29" xfId="0" applyNumberFormat="1" applyFont="1" applyFill="1" applyBorder="1" applyAlignment="1">
      <alignment horizontal="left"/>
    </xf>
    <xf numFmtId="0" fontId="29" fillId="0" borderId="29" xfId="0" applyFont="1" applyFill="1" applyBorder="1" applyAlignment="1">
      <alignment horizontal="left" indent="1"/>
    </xf>
    <xf numFmtId="0" fontId="29" fillId="0" borderId="29" xfId="0" applyNumberFormat="1" applyFont="1" applyFill="1" applyBorder="1" applyAlignment="1">
      <alignment horizontal="left" indent="1"/>
    </xf>
    <xf numFmtId="0" fontId="27" fillId="0" borderId="44" xfId="0" applyNumberFormat="1" applyFont="1" applyFill="1" applyBorder="1"/>
    <xf numFmtId="169" fontId="27" fillId="0" borderId="44" xfId="0" applyNumberFormat="1" applyFont="1" applyFill="1" applyBorder="1"/>
    <xf numFmtId="169" fontId="27" fillId="0" borderId="45" xfId="0" applyNumberFormat="1" applyFont="1" applyFill="1" applyBorder="1"/>
    <xf numFmtId="169" fontId="27" fillId="0" borderId="46" xfId="0" applyNumberFormat="1" applyFont="1" applyFill="1" applyBorder="1"/>
    <xf numFmtId="169" fontId="27" fillId="0" borderId="47" xfId="0" applyNumberFormat="1" applyFont="1" applyFill="1" applyBorder="1"/>
    <xf numFmtId="169" fontId="27" fillId="0" borderId="48" xfId="0" applyNumberFormat="1" applyFont="1" applyFill="1" applyBorder="1"/>
    <xf numFmtId="0" fontId="29" fillId="0" borderId="29" xfId="0" applyNumberFormat="1" applyFont="1" applyFill="1" applyBorder="1" applyAlignment="1"/>
    <xf numFmtId="0" fontId="28" fillId="0" borderId="29" xfId="0" applyNumberFormat="1" applyFont="1" applyFill="1" applyBorder="1"/>
    <xf numFmtId="169" fontId="29" fillId="0" borderId="40" xfId="9" applyNumberFormat="1" applyFont="1" applyFill="1" applyBorder="1"/>
    <xf numFmtId="169" fontId="29" fillId="6" borderId="40" xfId="0" applyNumberFormat="1" applyFont="1" applyFill="1" applyBorder="1" applyProtection="1">
      <protection locked="0"/>
    </xf>
    <xf numFmtId="169" fontId="29" fillId="6" borderId="30" xfId="0" applyNumberFormat="1" applyFont="1" applyFill="1" applyBorder="1" applyProtection="1">
      <protection locked="0"/>
    </xf>
    <xf numFmtId="0" fontId="27" fillId="0" borderId="49" xfId="0" applyNumberFormat="1" applyFont="1" applyFill="1" applyBorder="1" applyAlignment="1">
      <alignment vertical="center" wrapText="1"/>
    </xf>
    <xf numFmtId="169" fontId="27" fillId="0" borderId="49" xfId="0" applyNumberFormat="1" applyFont="1" applyFill="1" applyBorder="1" applyAlignment="1">
      <alignment vertical="center"/>
    </xf>
    <xf numFmtId="169" fontId="27" fillId="0" borderId="50" xfId="0" applyNumberFormat="1" applyFont="1" applyFill="1" applyBorder="1" applyAlignment="1">
      <alignment vertical="center"/>
    </xf>
    <xf numFmtId="169" fontId="27" fillId="0" borderId="51" xfId="0" applyNumberFormat="1" applyFont="1" applyFill="1" applyBorder="1" applyAlignment="1">
      <alignment vertical="center"/>
    </xf>
    <xf numFmtId="169" fontId="27" fillId="0" borderId="52" xfId="0" applyNumberFormat="1" applyFont="1" applyFill="1" applyBorder="1" applyAlignment="1">
      <alignment vertical="center"/>
    </xf>
    <xf numFmtId="169" fontId="27" fillId="0" borderId="53" xfId="0" applyNumberFormat="1" applyFont="1" applyFill="1" applyBorder="1" applyAlignment="1">
      <alignment vertical="center"/>
    </xf>
    <xf numFmtId="169" fontId="29" fillId="6" borderId="33" xfId="0" applyNumberFormat="1" applyFont="1" applyFill="1" applyBorder="1" applyProtection="1">
      <protection locked="0"/>
    </xf>
    <xf numFmtId="169" fontId="29" fillId="0" borderId="34" xfId="0" applyNumberFormat="1" applyFont="1" applyFill="1" applyBorder="1"/>
    <xf numFmtId="169" fontId="29" fillId="0" borderId="36" xfId="0" applyNumberFormat="1" applyFont="1" applyFill="1" applyBorder="1"/>
    <xf numFmtId="169" fontId="29" fillId="0" borderId="41" xfId="0" applyNumberFormat="1" applyFont="1" applyFill="1" applyBorder="1"/>
    <xf numFmtId="169" fontId="29" fillId="0" borderId="35" xfId="0" applyNumberFormat="1" applyFont="1" applyFill="1" applyBorder="1"/>
    <xf numFmtId="0" fontId="29" fillId="0" borderId="54" xfId="0" applyNumberFormat="1" applyFont="1" applyFill="1" applyBorder="1"/>
    <xf numFmtId="169" fontId="29" fillId="0" borderId="22" xfId="0" applyNumberFormat="1" applyFont="1" applyFill="1" applyBorder="1"/>
    <xf numFmtId="169" fontId="29" fillId="0" borderId="25" xfId="0" applyNumberFormat="1" applyFont="1" applyFill="1" applyBorder="1"/>
    <xf numFmtId="169" fontId="29" fillId="0" borderId="24" xfId="0" applyNumberFormat="1" applyFont="1" applyFill="1" applyBorder="1"/>
    <xf numFmtId="169" fontId="29" fillId="0" borderId="20" xfId="0" applyNumberFormat="1" applyFont="1" applyFill="1" applyBorder="1"/>
    <xf numFmtId="169" fontId="29" fillId="0" borderId="21" xfId="0" applyNumberFormat="1" applyFont="1" applyFill="1" applyBorder="1"/>
    <xf numFmtId="0" fontId="27" fillId="0" borderId="14" xfId="0" applyFont="1" applyFill="1" applyBorder="1" applyAlignment="1">
      <alignment horizontal="center" vertical="center" wrapText="1"/>
    </xf>
    <xf numFmtId="0" fontId="28" fillId="0" borderId="29" xfId="0" applyFont="1" applyBorder="1"/>
    <xf numFmtId="0" fontId="29" fillId="0" borderId="30" xfId="0" quotePrefix="1" applyNumberFormat="1" applyFont="1" applyBorder="1" applyAlignment="1">
      <alignment horizontal="center"/>
    </xf>
    <xf numFmtId="169" fontId="29" fillId="0" borderId="0" xfId="0" applyNumberFormat="1" applyFont="1" applyBorder="1"/>
    <xf numFmtId="0" fontId="29" fillId="0" borderId="29" xfId="0" applyNumberFormat="1" applyFont="1" applyBorder="1" applyAlignment="1" applyProtection="1">
      <alignment horizontal="left" indent="1"/>
    </xf>
    <xf numFmtId="0" fontId="27" fillId="0" borderId="29" xfId="0" applyFont="1" applyBorder="1" applyAlignment="1">
      <alignment horizontal="left"/>
    </xf>
    <xf numFmtId="0" fontId="29" fillId="0" borderId="35" xfId="0" quotePrefix="1" applyNumberFormat="1" applyFont="1" applyBorder="1" applyAlignment="1">
      <alignment horizontal="center" vertical="center" wrapText="1"/>
    </xf>
    <xf numFmtId="169" fontId="27" fillId="0" borderId="55" xfId="0" applyNumberFormat="1" applyFont="1" applyFill="1" applyBorder="1"/>
    <xf numFmtId="0" fontId="27" fillId="0" borderId="29" xfId="0" applyNumberFormat="1" applyFont="1" applyBorder="1" applyAlignment="1">
      <alignment vertical="center" wrapText="1"/>
    </xf>
    <xf numFmtId="0" fontId="29" fillId="0" borderId="30" xfId="0" quotePrefix="1" applyNumberFormat="1" applyFont="1" applyBorder="1" applyAlignment="1">
      <alignment horizontal="center" vertical="center" wrapText="1"/>
    </xf>
    <xf numFmtId="169" fontId="27" fillId="0" borderId="29" xfId="0" applyNumberFormat="1" applyFont="1" applyFill="1" applyBorder="1"/>
    <xf numFmtId="169" fontId="27" fillId="0" borderId="31" xfId="0" applyNumberFormat="1" applyFont="1" applyFill="1" applyBorder="1"/>
    <xf numFmtId="169" fontId="27" fillId="0" borderId="0" xfId="0" applyNumberFormat="1" applyFont="1" applyFill="1" applyBorder="1"/>
    <xf numFmtId="169" fontId="27" fillId="0" borderId="32" xfId="0" applyNumberFormat="1" applyFont="1" applyFill="1" applyBorder="1"/>
    <xf numFmtId="0" fontId="29" fillId="0" borderId="38" xfId="0" quotePrefix="1" applyNumberFormat="1" applyFont="1" applyBorder="1" applyAlignment="1">
      <alignment horizontal="center" vertical="center" wrapText="1"/>
    </xf>
    <xf numFmtId="169" fontId="27" fillId="0" borderId="56" xfId="0" applyNumberFormat="1" applyFont="1" applyFill="1" applyBorder="1"/>
    <xf numFmtId="0" fontId="25" fillId="3" borderId="1" xfId="0" applyFont="1" applyFill="1" applyBorder="1" applyAlignment="1">
      <alignment horizontal="center" vertical="center"/>
    </xf>
    <xf numFmtId="0" fontId="23" fillId="0" borderId="1" xfId="0" applyFont="1" applyBorder="1" applyAlignment="1">
      <alignment vertical="top" wrapText="1"/>
    </xf>
    <xf numFmtId="0" fontId="20" fillId="3" borderId="57" xfId="0" applyFont="1" applyFill="1" applyBorder="1" applyAlignment="1">
      <alignment horizontal="left" vertical="top" wrapText="1"/>
    </xf>
    <xf numFmtId="43" fontId="17" fillId="3" borderId="1" xfId="9" applyFont="1" applyFill="1" applyBorder="1" applyAlignment="1">
      <alignment vertical="top"/>
    </xf>
    <xf numFmtId="0" fontId="20" fillId="0" borderId="1" xfId="0" applyFont="1" applyFill="1" applyBorder="1" applyAlignment="1">
      <alignment horizontal="left" vertical="top" wrapText="1"/>
    </xf>
    <xf numFmtId="0" fontId="2" fillId="5" borderId="0" xfId="1" applyFont="1" applyFill="1" applyAlignment="1">
      <alignment horizontal="left" vertical="top"/>
    </xf>
    <xf numFmtId="1" fontId="12" fillId="3" borderId="1" xfId="1" applyNumberFormat="1" applyFont="1" applyFill="1" applyBorder="1" applyAlignment="1">
      <alignment horizontal="left" vertical="top" wrapText="1"/>
    </xf>
    <xf numFmtId="0" fontId="24" fillId="0" borderId="0" xfId="0" applyFont="1" applyFill="1" applyBorder="1" applyAlignment="1">
      <alignment vertical="top" wrapText="1"/>
    </xf>
    <xf numFmtId="0" fontId="23" fillId="3" borderId="1" xfId="0" applyFont="1" applyFill="1" applyBorder="1" applyAlignment="1">
      <alignment horizontal="center" vertical="center" wrapText="1"/>
    </xf>
    <xf numFmtId="0" fontId="24" fillId="0" borderId="1" xfId="0" applyFont="1" applyBorder="1" applyAlignment="1">
      <alignment vertical="top"/>
    </xf>
    <xf numFmtId="0" fontId="32" fillId="3" borderId="1" xfId="1" applyFont="1" applyFill="1" applyBorder="1" applyAlignment="1">
      <alignment horizontal="left" vertical="top" wrapText="1"/>
    </xf>
    <xf numFmtId="0" fontId="9" fillId="3" borderId="1" xfId="1" applyFont="1" applyFill="1" applyBorder="1" applyAlignment="1">
      <alignment horizontal="left" vertical="top" wrapText="1"/>
    </xf>
    <xf numFmtId="164" fontId="32" fillId="3" borderId="1" xfId="2" applyFont="1" applyFill="1" applyBorder="1" applyAlignment="1">
      <alignment horizontal="left" vertical="top" wrapText="1"/>
    </xf>
    <xf numFmtId="0" fontId="32" fillId="0" borderId="1" xfId="1" applyFont="1" applyFill="1" applyBorder="1" applyAlignment="1">
      <alignment horizontal="left" vertical="top" wrapText="1"/>
    </xf>
    <xf numFmtId="164" fontId="32" fillId="0" borderId="1" xfId="2"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1" xfId="0" quotePrefix="1" applyFont="1" applyFill="1" applyBorder="1" applyAlignment="1">
      <alignment horizontal="left" vertical="top" wrapText="1"/>
    </xf>
    <xf numFmtId="0" fontId="32" fillId="3" borderId="1" xfId="0" applyFont="1" applyFill="1" applyBorder="1" applyAlignment="1">
      <alignment horizontal="left" vertical="top"/>
    </xf>
    <xf numFmtId="165" fontId="32" fillId="3" borderId="1" xfId="0" applyNumberFormat="1" applyFont="1" applyFill="1" applyBorder="1" applyAlignment="1">
      <alignment horizontal="left" vertical="top" wrapText="1"/>
    </xf>
    <xf numFmtId="43" fontId="32" fillId="3" borderId="1" xfId="1" applyNumberFormat="1" applyFont="1" applyFill="1" applyBorder="1" applyAlignment="1">
      <alignment horizontal="left" vertical="top" wrapText="1"/>
    </xf>
    <xf numFmtId="0" fontId="31" fillId="3" borderId="1" xfId="0" applyFont="1" applyFill="1" applyBorder="1" applyAlignment="1">
      <alignment horizontal="left" vertical="top" wrapText="1"/>
    </xf>
    <xf numFmtId="0" fontId="31" fillId="3" borderId="1" xfId="0" applyFont="1" applyFill="1" applyBorder="1" applyAlignment="1">
      <alignment horizontal="left" vertical="top"/>
    </xf>
    <xf numFmtId="4" fontId="31" fillId="3" borderId="1" xfId="0" applyNumberFormat="1" applyFont="1" applyFill="1" applyBorder="1" applyAlignment="1">
      <alignment horizontal="left" vertical="top"/>
    </xf>
    <xf numFmtId="0" fontId="34" fillId="3" borderId="1" xfId="0" applyFont="1" applyFill="1" applyBorder="1" applyAlignment="1">
      <alignment horizontal="left" vertical="top" wrapText="1"/>
    </xf>
    <xf numFmtId="3" fontId="31" fillId="3" borderId="1" xfId="0" applyNumberFormat="1" applyFont="1" applyFill="1" applyBorder="1" applyAlignment="1">
      <alignment horizontal="left" vertical="top"/>
    </xf>
    <xf numFmtId="0" fontId="31" fillId="3" borderId="1" xfId="0" applyFont="1" applyFill="1" applyBorder="1" applyAlignment="1">
      <alignment vertical="top" wrapText="1"/>
    </xf>
    <xf numFmtId="0" fontId="32" fillId="3" borderId="1" xfId="1" applyFont="1" applyFill="1" applyBorder="1" applyAlignment="1">
      <alignment vertical="top" wrapText="1"/>
    </xf>
    <xf numFmtId="0" fontId="32" fillId="3" borderId="1" xfId="1" applyFont="1" applyFill="1" applyBorder="1" applyAlignment="1">
      <alignment horizontal="left" vertical="top"/>
    </xf>
    <xf numFmtId="164" fontId="32" fillId="3" borderId="1" xfId="2" applyFont="1" applyFill="1" applyBorder="1" applyAlignment="1">
      <alignment horizontal="left" vertical="top"/>
    </xf>
    <xf numFmtId="0" fontId="32" fillId="0" borderId="1" xfId="1" applyFont="1" applyFill="1" applyBorder="1" applyAlignment="1">
      <alignment horizontal="left" vertical="top"/>
    </xf>
    <xf numFmtId="168" fontId="32" fillId="0" borderId="1" xfId="1" applyNumberFormat="1" applyFont="1" applyFill="1" applyBorder="1" applyAlignment="1">
      <alignment horizontal="left" vertical="top" wrapText="1"/>
    </xf>
    <xf numFmtId="43" fontId="32" fillId="0" borderId="1" xfId="1" applyNumberFormat="1" applyFont="1" applyFill="1" applyBorder="1" applyAlignment="1">
      <alignment horizontal="left" vertical="top" wrapText="1"/>
    </xf>
    <xf numFmtId="164" fontId="32" fillId="0" borderId="1" xfId="2" applyFont="1" applyFill="1" applyBorder="1" applyAlignment="1">
      <alignment horizontal="left" vertical="top"/>
    </xf>
    <xf numFmtId="165" fontId="32" fillId="0" borderId="1" xfId="1" applyNumberFormat="1" applyFont="1" applyFill="1" applyBorder="1" applyAlignment="1">
      <alignment horizontal="left" vertical="top"/>
    </xf>
    <xf numFmtId="165" fontId="32" fillId="0" borderId="1" xfId="1" applyNumberFormat="1" applyFont="1" applyFill="1" applyBorder="1" applyAlignment="1">
      <alignment horizontal="left" vertical="top" wrapText="1"/>
    </xf>
    <xf numFmtId="3" fontId="32" fillId="0" borderId="1" xfId="2" applyNumberFormat="1" applyFont="1" applyFill="1" applyBorder="1" applyAlignment="1">
      <alignment horizontal="left" vertical="top"/>
    </xf>
    <xf numFmtId="0" fontId="12" fillId="3" borderId="1" xfId="1" applyFont="1" applyFill="1" applyBorder="1" applyAlignment="1">
      <alignment vertical="top" wrapText="1"/>
    </xf>
    <xf numFmtId="164" fontId="12" fillId="3" borderId="1" xfId="2" applyFont="1" applyFill="1" applyBorder="1" applyAlignment="1">
      <alignment vertical="top"/>
    </xf>
    <xf numFmtId="9" fontId="12" fillId="3" borderId="1" xfId="1" applyNumberFormat="1" applyFont="1" applyFill="1" applyBorder="1" applyAlignment="1">
      <alignment horizontal="center" vertical="top" wrapText="1"/>
    </xf>
    <xf numFmtId="9" fontId="12" fillId="3" borderId="1" xfId="1" applyNumberFormat="1" applyFont="1" applyFill="1" applyBorder="1" applyAlignment="1">
      <alignment vertical="top" wrapText="1"/>
    </xf>
    <xf numFmtId="0" fontId="32" fillId="3" borderId="0" xfId="1" applyFont="1" applyFill="1" applyBorder="1"/>
    <xf numFmtId="0" fontId="13" fillId="3" borderId="0" xfId="1" applyFont="1" applyFill="1" applyBorder="1" applyAlignment="1">
      <alignment vertical="center" wrapText="1"/>
    </xf>
    <xf numFmtId="0" fontId="2" fillId="3" borderId="0" xfId="1" applyFont="1" applyFill="1" applyBorder="1"/>
    <xf numFmtId="0" fontId="33" fillId="3" borderId="5" xfId="0" applyFont="1" applyFill="1" applyBorder="1" applyAlignment="1">
      <alignment vertical="top" wrapText="1"/>
    </xf>
    <xf numFmtId="0" fontId="32" fillId="3" borderId="4" xfId="1" applyFont="1" applyFill="1" applyBorder="1" applyAlignment="1">
      <alignment horizontal="left" vertical="top" wrapText="1"/>
    </xf>
    <xf numFmtId="0" fontId="32" fillId="0" borderId="4" xfId="1" applyFont="1" applyFill="1" applyBorder="1" applyAlignment="1">
      <alignment horizontal="left" vertical="top" wrapText="1"/>
    </xf>
    <xf numFmtId="0" fontId="32" fillId="3" borderId="4" xfId="1" applyFont="1" applyFill="1" applyBorder="1" applyAlignment="1">
      <alignment vertical="top" wrapText="1"/>
    </xf>
    <xf numFmtId="0" fontId="9" fillId="0" borderId="4" xfId="1" applyFont="1" applyFill="1" applyBorder="1" applyAlignment="1">
      <alignment horizontal="left" vertical="top" wrapText="1"/>
    </xf>
    <xf numFmtId="0" fontId="32" fillId="0" borderId="0" xfId="1" applyFont="1" applyBorder="1" applyAlignment="1"/>
    <xf numFmtId="0" fontId="2" fillId="0" borderId="0" xfId="1" applyFont="1" applyBorder="1" applyAlignment="1"/>
    <xf numFmtId="0" fontId="32" fillId="3" borderId="0" xfId="1" applyFont="1" applyFill="1" applyBorder="1" applyAlignment="1">
      <alignment horizontal="left" vertical="top"/>
    </xf>
    <xf numFmtId="0" fontId="2" fillId="3" borderId="0" xfId="1" applyFont="1" applyFill="1" applyBorder="1" applyAlignment="1">
      <alignment horizontal="left" vertical="top"/>
    </xf>
    <xf numFmtId="0" fontId="32" fillId="0" borderId="0" xfId="1" applyFont="1" applyBorder="1"/>
    <xf numFmtId="0" fontId="2" fillId="0" borderId="0" xfId="1" applyFont="1" applyBorder="1"/>
    <xf numFmtId="0" fontId="33" fillId="3" borderId="0" xfId="0" applyFont="1" applyFill="1" applyBorder="1" applyAlignment="1">
      <alignment vertical="top" wrapText="1"/>
    </xf>
    <xf numFmtId="0" fontId="32" fillId="2" borderId="0" xfId="1" applyFont="1" applyFill="1" applyBorder="1"/>
    <xf numFmtId="0" fontId="2" fillId="2" borderId="0" xfId="1" applyFont="1" applyFill="1" applyBorder="1" applyAlignment="1"/>
    <xf numFmtId="0" fontId="14" fillId="0" borderId="0" xfId="1" applyFont="1" applyBorder="1" applyAlignment="1"/>
    <xf numFmtId="0" fontId="14" fillId="3" borderId="0" xfId="1" applyFont="1" applyFill="1" applyBorder="1" applyAlignment="1">
      <alignment horizontal="left" vertical="top"/>
    </xf>
    <xf numFmtId="0" fontId="31" fillId="0" borderId="1" xfId="0" applyFont="1" applyBorder="1" applyAlignment="1">
      <alignment vertical="top" wrapText="1"/>
    </xf>
    <xf numFmtId="0" fontId="23" fillId="0" borderId="1" xfId="0" applyFont="1" applyBorder="1" applyAlignment="1">
      <alignment vertical="top"/>
    </xf>
    <xf numFmtId="0" fontId="18" fillId="7" borderId="1" xfId="0" applyFont="1" applyFill="1" applyBorder="1" applyAlignment="1">
      <alignment horizontal="left" vertical="top" wrapText="1"/>
    </xf>
    <xf numFmtId="0" fontId="19" fillId="7" borderId="1" xfId="0" applyFont="1" applyFill="1" applyBorder="1" applyAlignment="1">
      <alignment horizontal="left" vertical="top" wrapText="1"/>
    </xf>
    <xf numFmtId="0" fontId="19" fillId="7" borderId="1" xfId="0" applyFont="1" applyFill="1" applyBorder="1" applyAlignment="1">
      <alignment horizontal="left" vertical="top"/>
    </xf>
    <xf numFmtId="0" fontId="20" fillId="7" borderId="1" xfId="0" applyFont="1" applyFill="1" applyBorder="1" applyAlignment="1">
      <alignment horizontal="left" vertical="top" wrapText="1"/>
    </xf>
    <xf numFmtId="4" fontId="20" fillId="7" borderId="1" xfId="0" applyNumberFormat="1" applyFont="1" applyFill="1" applyBorder="1" applyAlignment="1">
      <alignment horizontal="left" vertical="top"/>
    </xf>
    <xf numFmtId="0" fontId="20" fillId="7" borderId="1" xfId="0" applyFont="1" applyFill="1" applyBorder="1" applyAlignment="1">
      <alignment vertical="top" wrapText="1"/>
    </xf>
    <xf numFmtId="0" fontId="0" fillId="7" borderId="0" xfId="0" applyFill="1"/>
    <xf numFmtId="0" fontId="20" fillId="7" borderId="57" xfId="0" applyFont="1" applyFill="1" applyBorder="1" applyAlignment="1">
      <alignment horizontal="left" vertical="top" wrapText="1"/>
    </xf>
    <xf numFmtId="164" fontId="12" fillId="7" borderId="1" xfId="2" applyFont="1" applyFill="1" applyBorder="1" applyAlignment="1">
      <alignment horizontal="left" vertical="top" wrapText="1"/>
    </xf>
    <xf numFmtId="0" fontId="14" fillId="7" borderId="0" xfId="1" applyFont="1" applyFill="1" applyAlignment="1">
      <alignment horizontal="left"/>
    </xf>
    <xf numFmtId="0" fontId="2" fillId="7" borderId="0" xfId="1" applyFont="1" applyFill="1" applyAlignment="1">
      <alignment horizontal="left" vertical="top"/>
    </xf>
    <xf numFmtId="0" fontId="2" fillId="7" borderId="1" xfId="1" applyFont="1" applyFill="1" applyBorder="1" applyAlignment="1">
      <alignment vertical="top"/>
    </xf>
    <xf numFmtId="0" fontId="6" fillId="7" borderId="1" xfId="1" applyFont="1" applyFill="1" applyBorder="1" applyAlignment="1">
      <alignment vertical="top" wrapText="1"/>
    </xf>
    <xf numFmtId="0" fontId="2" fillId="7" borderId="0" xfId="1" applyFont="1" applyFill="1" applyAlignment="1">
      <alignment horizontal="left"/>
    </xf>
    <xf numFmtId="0" fontId="21" fillId="7" borderId="1" xfId="1" applyFont="1" applyFill="1" applyBorder="1" applyAlignment="1">
      <alignment vertical="top" wrapText="1"/>
    </xf>
    <xf numFmtId="43" fontId="16" fillId="7" borderId="1" xfId="1" applyNumberFormat="1" applyFont="1" applyFill="1" applyBorder="1" applyAlignment="1">
      <alignment horizontal="left" vertical="top"/>
    </xf>
    <xf numFmtId="0" fontId="12" fillId="7" borderId="1" xfId="1" applyFont="1" applyFill="1" applyBorder="1" applyAlignment="1">
      <alignment vertical="top"/>
    </xf>
    <xf numFmtId="164" fontId="12" fillId="3" borderId="1" xfId="2" applyFont="1" applyFill="1" applyBorder="1" applyAlignment="1">
      <alignment horizontal="left" vertical="top" wrapText="1"/>
    </xf>
    <xf numFmtId="0" fontId="12" fillId="7" borderId="1" xfId="1" applyFont="1" applyFill="1" applyBorder="1" applyAlignment="1">
      <alignment horizontal="left" vertical="top" wrapText="1"/>
    </xf>
    <xf numFmtId="0" fontId="2" fillId="7" borderId="0" xfId="1" applyFont="1" applyFill="1" applyAlignment="1">
      <alignment horizontal="left" vertical="top" wrapText="1"/>
    </xf>
    <xf numFmtId="0" fontId="32" fillId="7" borderId="1" xfId="1" applyFont="1" applyFill="1" applyBorder="1" applyAlignment="1">
      <alignment horizontal="left" vertical="top" wrapText="1"/>
    </xf>
    <xf numFmtId="164" fontId="32" fillId="7" borderId="1" xfId="2" applyFont="1" applyFill="1" applyBorder="1" applyAlignment="1">
      <alignment horizontal="left" vertical="top" wrapText="1"/>
    </xf>
    <xf numFmtId="165" fontId="32" fillId="7" borderId="1" xfId="0" applyNumberFormat="1" applyFont="1" applyFill="1" applyBorder="1" applyAlignment="1">
      <alignment horizontal="left" vertical="top" wrapText="1"/>
    </xf>
    <xf numFmtId="0" fontId="31" fillId="7" borderId="1" xfId="0" applyFont="1" applyFill="1" applyBorder="1" applyAlignment="1">
      <alignment horizontal="left" vertical="top" wrapText="1"/>
    </xf>
    <xf numFmtId="9" fontId="12" fillId="7" borderId="1" xfId="1" applyNumberFormat="1" applyFont="1" applyFill="1" applyBorder="1" applyAlignment="1">
      <alignment horizontal="center" vertical="top" wrapText="1"/>
    </xf>
    <xf numFmtId="9" fontId="12" fillId="7" borderId="1" xfId="1" applyNumberFormat="1" applyFont="1" applyFill="1" applyBorder="1" applyAlignment="1">
      <alignment vertical="top" wrapText="1"/>
    </xf>
    <xf numFmtId="0" fontId="33" fillId="7" borderId="5" xfId="0" applyFont="1" applyFill="1" applyBorder="1" applyAlignment="1">
      <alignment horizontal="center" vertical="center" wrapText="1"/>
    </xf>
    <xf numFmtId="0" fontId="32" fillId="7" borderId="1" xfId="1" applyFont="1" applyFill="1" applyBorder="1" applyAlignment="1">
      <alignment vertical="top" wrapText="1"/>
    </xf>
    <xf numFmtId="0" fontId="32" fillId="7" borderId="1" xfId="1" applyFont="1" applyFill="1" applyBorder="1" applyAlignment="1">
      <alignment horizontal="left" vertical="top"/>
    </xf>
    <xf numFmtId="164" fontId="32" fillId="7" borderId="1" xfId="2" applyFont="1" applyFill="1" applyBorder="1" applyAlignment="1">
      <alignment horizontal="left" vertical="top"/>
    </xf>
    <xf numFmtId="165" fontId="32" fillId="7" borderId="1" xfId="1" applyNumberFormat="1" applyFont="1" applyFill="1" applyBorder="1" applyAlignment="1">
      <alignment horizontal="left" vertical="top"/>
    </xf>
    <xf numFmtId="165" fontId="32" fillId="7" borderId="1" xfId="1" applyNumberFormat="1" applyFont="1" applyFill="1" applyBorder="1" applyAlignment="1">
      <alignment horizontal="left" vertical="top" wrapText="1"/>
    </xf>
    <xf numFmtId="0" fontId="16" fillId="7" borderId="1" xfId="1" applyFont="1" applyFill="1" applyBorder="1" applyAlignment="1">
      <alignment vertical="top"/>
    </xf>
    <xf numFmtId="0" fontId="2" fillId="7" borderId="0" xfId="1" applyFont="1" applyFill="1"/>
    <xf numFmtId="164" fontId="6" fillId="7" borderId="1" xfId="2" applyFont="1" applyFill="1" applyBorder="1" applyAlignment="1">
      <alignment vertical="top"/>
    </xf>
    <xf numFmtId="0" fontId="14" fillId="7" borderId="1" xfId="1" applyFont="1" applyFill="1" applyBorder="1" applyAlignment="1">
      <alignment horizontal="center"/>
    </xf>
    <xf numFmtId="0" fontId="16" fillId="7" borderId="1" xfId="1" applyFont="1" applyFill="1" applyBorder="1" applyAlignment="1">
      <alignment horizontal="left" vertical="top" wrapText="1"/>
    </xf>
    <xf numFmtId="168" fontId="16" fillId="7" borderId="1" xfId="1" applyNumberFormat="1" applyFont="1" applyFill="1" applyBorder="1" applyAlignment="1">
      <alignment horizontal="left" vertical="top" wrapText="1"/>
    </xf>
    <xf numFmtId="0" fontId="16" fillId="7" borderId="1" xfId="1" applyFont="1" applyFill="1" applyBorder="1" applyAlignment="1">
      <alignment horizontal="left" vertical="top"/>
    </xf>
    <xf numFmtId="164" fontId="16" fillId="7" borderId="1" xfId="2" applyFont="1" applyFill="1" applyBorder="1" applyAlignment="1">
      <alignment horizontal="left" vertical="top"/>
    </xf>
    <xf numFmtId="164" fontId="16" fillId="7" borderId="1" xfId="2" applyFont="1" applyFill="1" applyBorder="1" applyAlignment="1">
      <alignment horizontal="left" vertical="top" wrapText="1"/>
    </xf>
    <xf numFmtId="0" fontId="14" fillId="7" borderId="0" xfId="1" applyFont="1" applyFill="1"/>
    <xf numFmtId="0" fontId="12" fillId="3" borderId="6" xfId="1" applyFont="1" applyFill="1" applyBorder="1" applyAlignment="1">
      <alignment horizontal="left" vertical="top" wrapText="1"/>
    </xf>
    <xf numFmtId="0" fontId="12" fillId="3" borderId="6" xfId="0" applyFont="1" applyFill="1" applyBorder="1" applyAlignment="1">
      <alignment horizontal="left" vertical="top" wrapText="1"/>
    </xf>
    <xf numFmtId="0" fontId="35" fillId="0" borderId="1" xfId="1" applyFont="1" applyBorder="1" applyAlignment="1">
      <alignment vertical="top"/>
    </xf>
    <xf numFmtId="0" fontId="13" fillId="3" borderId="6" xfId="1" applyFont="1" applyFill="1" applyBorder="1" applyAlignment="1">
      <alignment horizontal="left" vertical="top" wrapText="1"/>
    </xf>
    <xf numFmtId="0" fontId="18" fillId="3" borderId="6" xfId="0" applyFont="1" applyFill="1" applyBorder="1" applyAlignment="1">
      <alignment horizontal="left" vertical="top" wrapText="1"/>
    </xf>
    <xf numFmtId="0" fontId="19" fillId="3" borderId="6" xfId="0" applyFont="1" applyFill="1" applyBorder="1" applyAlignment="1">
      <alignment horizontal="left" vertical="top" wrapText="1"/>
    </xf>
    <xf numFmtId="0" fontId="20" fillId="3" borderId="6" xfId="0" applyFont="1" applyFill="1" applyBorder="1" applyAlignment="1">
      <alignment horizontal="left" vertical="top" wrapText="1"/>
    </xf>
    <xf numFmtId="164" fontId="16" fillId="2" borderId="1" xfId="2" applyFont="1" applyFill="1" applyBorder="1" applyAlignment="1">
      <alignment horizontal="left" vertical="top"/>
    </xf>
    <xf numFmtId="0" fontId="12" fillId="2" borderId="1" xfId="1" applyFont="1" applyFill="1" applyBorder="1" applyAlignment="1">
      <alignment horizontal="left" vertical="top" wrapText="1"/>
    </xf>
    <xf numFmtId="0" fontId="13" fillId="7" borderId="1" xfId="1" applyFont="1" applyFill="1" applyBorder="1" applyAlignment="1">
      <alignment horizontal="left" vertical="top" wrapText="1"/>
    </xf>
    <xf numFmtId="0" fontId="8" fillId="7" borderId="0" xfId="1" applyFont="1" applyFill="1" applyAlignment="1">
      <alignment horizontal="left" vertical="top" wrapText="1"/>
    </xf>
    <xf numFmtId="0" fontId="9" fillId="7" borderId="1" xfId="1" applyFont="1" applyFill="1" applyBorder="1" applyAlignment="1">
      <alignment horizontal="left" vertical="top" wrapText="1"/>
    </xf>
    <xf numFmtId="4" fontId="31" fillId="7" borderId="1" xfId="0" applyNumberFormat="1" applyFont="1" applyFill="1" applyBorder="1" applyAlignment="1">
      <alignment horizontal="left" vertical="top"/>
    </xf>
    <xf numFmtId="3" fontId="31" fillId="7" borderId="1" xfId="0" applyNumberFormat="1" applyFont="1" applyFill="1" applyBorder="1" applyAlignment="1">
      <alignment horizontal="left" vertical="top"/>
    </xf>
    <xf numFmtId="164" fontId="12" fillId="7" borderId="1" xfId="2" applyFont="1" applyFill="1" applyBorder="1" applyAlignment="1">
      <alignment vertical="top"/>
    </xf>
    <xf numFmtId="164" fontId="12" fillId="7" borderId="1" xfId="2" applyFont="1" applyFill="1" applyBorder="1" applyAlignment="1">
      <alignment vertical="top" wrapText="1"/>
    </xf>
    <xf numFmtId="0" fontId="20" fillId="7" borderId="1" xfId="0" applyFont="1" applyFill="1" applyBorder="1" applyAlignment="1">
      <alignment horizontal="left" vertical="top"/>
    </xf>
    <xf numFmtId="6" fontId="20" fillId="7" borderId="1" xfId="0" applyNumberFormat="1" applyFont="1" applyFill="1" applyBorder="1" applyAlignment="1">
      <alignment horizontal="left" vertical="top" wrapText="1"/>
    </xf>
    <xf numFmtId="6" fontId="20" fillId="7" borderId="1" xfId="0" applyNumberFormat="1" applyFont="1" applyFill="1" applyBorder="1" applyAlignment="1">
      <alignment horizontal="left" vertical="top"/>
    </xf>
    <xf numFmtId="3" fontId="20" fillId="7" borderId="1" xfId="0" applyNumberFormat="1" applyFont="1" applyFill="1" applyBorder="1" applyAlignment="1">
      <alignment horizontal="left" vertical="top"/>
    </xf>
    <xf numFmtId="4" fontId="20" fillId="7" borderId="1" xfId="0" applyNumberFormat="1" applyFont="1" applyFill="1" applyBorder="1" applyAlignment="1">
      <alignment horizontal="left" vertical="top" wrapText="1"/>
    </xf>
    <xf numFmtId="167" fontId="17" fillId="7" borderId="1" xfId="9" applyNumberFormat="1" applyFont="1" applyFill="1" applyBorder="1" applyAlignment="1">
      <alignment vertical="top" wrapText="1"/>
    </xf>
    <xf numFmtId="43" fontId="17" fillId="7" borderId="1" xfId="9" applyFont="1" applyFill="1" applyBorder="1" applyAlignment="1">
      <alignment vertical="top"/>
    </xf>
    <xf numFmtId="3" fontId="20" fillId="7" borderId="1" xfId="0" applyNumberFormat="1" applyFont="1" applyFill="1" applyBorder="1" applyAlignment="1">
      <alignment horizontal="left" vertical="top" wrapText="1"/>
    </xf>
    <xf numFmtId="3" fontId="20" fillId="7" borderId="57" xfId="0" applyNumberFormat="1" applyFont="1" applyFill="1" applyBorder="1" applyAlignment="1">
      <alignment horizontal="left" vertical="top"/>
    </xf>
    <xf numFmtId="164" fontId="12" fillId="2" borderId="1" xfId="2" applyFont="1" applyFill="1" applyBorder="1" applyAlignment="1">
      <alignment horizontal="left" vertical="top" wrapText="1"/>
    </xf>
    <xf numFmtId="43" fontId="12" fillId="2" borderId="1" xfId="1" applyNumberFormat="1" applyFont="1" applyFill="1" applyBorder="1" applyAlignment="1">
      <alignment horizontal="left" vertical="top" wrapText="1"/>
    </xf>
    <xf numFmtId="43" fontId="16" fillId="7" borderId="1" xfId="1" applyNumberFormat="1" applyFont="1" applyFill="1" applyBorder="1" applyAlignment="1">
      <alignment horizontal="left" vertical="top" wrapText="1"/>
    </xf>
    <xf numFmtId="164" fontId="36" fillId="8" borderId="1" xfId="2" applyFont="1" applyFill="1" applyBorder="1" applyAlignment="1">
      <alignment horizontal="left" vertical="top" wrapText="1"/>
    </xf>
    <xf numFmtId="0" fontId="13" fillId="3" borderId="1" xfId="1" applyFont="1" applyFill="1" applyBorder="1" applyAlignment="1">
      <alignment horizontal="center" vertical="center" wrapText="1"/>
    </xf>
    <xf numFmtId="0" fontId="15" fillId="3" borderId="6" xfId="1" applyFont="1" applyFill="1" applyBorder="1" applyAlignment="1">
      <alignment vertical="top" wrapText="1"/>
    </xf>
    <xf numFmtId="0" fontId="16" fillId="3" borderId="6" xfId="1" applyFont="1" applyFill="1" applyBorder="1" applyAlignment="1">
      <alignment vertical="top" wrapText="1"/>
    </xf>
    <xf numFmtId="0" fontId="7" fillId="3" borderId="6" xfId="1" applyFont="1" applyFill="1" applyBorder="1" applyAlignment="1">
      <alignment vertical="top" wrapText="1"/>
    </xf>
    <xf numFmtId="0" fontId="6" fillId="3" borderId="6" xfId="1" applyFont="1" applyFill="1" applyBorder="1" applyAlignment="1">
      <alignment vertical="top" wrapText="1"/>
    </xf>
    <xf numFmtId="0" fontId="11" fillId="0" borderId="2" xfId="1" applyFont="1" applyBorder="1" applyAlignment="1">
      <alignment horizontal="center" vertical="center" wrapText="1"/>
    </xf>
    <xf numFmtId="0" fontId="14" fillId="0" borderId="6" xfId="1" applyFont="1" applyBorder="1" applyAlignment="1">
      <alignment wrapText="1"/>
    </xf>
    <xf numFmtId="0" fontId="16" fillId="3" borderId="6" xfId="1" applyFont="1" applyFill="1" applyBorder="1" applyAlignment="1">
      <alignment horizontal="left" vertical="top" wrapText="1"/>
    </xf>
    <xf numFmtId="0" fontId="16" fillId="0" borderId="6" xfId="1" applyFont="1" applyFill="1" applyBorder="1" applyAlignment="1">
      <alignment horizontal="left" vertical="top" wrapText="1"/>
    </xf>
    <xf numFmtId="0" fontId="15" fillId="3" borderId="2" xfId="1" applyFont="1" applyFill="1" applyBorder="1" applyAlignment="1">
      <alignment vertical="top" wrapText="1"/>
    </xf>
    <xf numFmtId="0" fontId="38" fillId="0" borderId="2" xfId="1" applyFont="1" applyBorder="1"/>
    <xf numFmtId="0" fontId="38" fillId="3" borderId="2" xfId="1" applyFont="1" applyFill="1" applyBorder="1" applyAlignment="1">
      <alignment horizontal="left" vertical="top"/>
    </xf>
    <xf numFmtId="0" fontId="11" fillId="0" borderId="2" xfId="1" applyFont="1" applyBorder="1" applyAlignment="1">
      <alignment horizontal="center" vertical="center"/>
    </xf>
    <xf numFmtId="0" fontId="11" fillId="3" borderId="2" xfId="1" applyFont="1" applyFill="1" applyBorder="1" applyAlignment="1">
      <alignment horizontal="center" vertical="center"/>
    </xf>
    <xf numFmtId="0" fontId="11" fillId="0" borderId="1" xfId="1" applyFont="1" applyBorder="1"/>
    <xf numFmtId="0" fontId="11" fillId="3" borderId="1" xfId="1" applyFont="1" applyFill="1" applyBorder="1" applyAlignment="1">
      <alignment horizontal="left" vertical="top"/>
    </xf>
    <xf numFmtId="0" fontId="37" fillId="3" borderId="1" xfId="0" applyFont="1" applyFill="1" applyBorder="1" applyAlignment="1">
      <alignment horizontal="center" vertical="center"/>
    </xf>
    <xf numFmtId="0" fontId="35" fillId="3" borderId="1" xfId="1" applyFont="1" applyFill="1" applyBorder="1" applyAlignment="1">
      <alignment horizontal="center" vertical="center"/>
    </xf>
    <xf numFmtId="0" fontId="11" fillId="2" borderId="2" xfId="1" applyFont="1" applyFill="1" applyBorder="1" applyAlignment="1">
      <alignment horizontal="center" vertical="center" wrapText="1"/>
    </xf>
    <xf numFmtId="0" fontId="32" fillId="3" borderId="6" xfId="1" applyFont="1" applyFill="1" applyBorder="1" applyAlignment="1">
      <alignment horizontal="left" vertical="top" wrapText="1"/>
    </xf>
    <xf numFmtId="0" fontId="32" fillId="0" borderId="6" xfId="1" applyFont="1" applyFill="1" applyBorder="1" applyAlignment="1">
      <alignment horizontal="left" vertical="top" wrapText="1"/>
    </xf>
    <xf numFmtId="0" fontId="32" fillId="3" borderId="6" xfId="0" applyFont="1" applyFill="1" applyBorder="1" applyAlignment="1">
      <alignment horizontal="left" vertical="top" wrapText="1"/>
    </xf>
    <xf numFmtId="0" fontId="31" fillId="3" borderId="6" xfId="0" applyFont="1" applyFill="1" applyBorder="1" applyAlignment="1">
      <alignment horizontal="left" vertical="top" wrapText="1"/>
    </xf>
    <xf numFmtId="0" fontId="12" fillId="3" borderId="6" xfId="1" applyFont="1" applyFill="1" applyBorder="1" applyAlignment="1">
      <alignment vertical="top" wrapText="1"/>
    </xf>
    <xf numFmtId="0" fontId="32" fillId="3" borderId="6" xfId="1" applyFont="1" applyFill="1" applyBorder="1" applyAlignment="1">
      <alignment vertical="top" wrapText="1"/>
    </xf>
    <xf numFmtId="0" fontId="2" fillId="0" borderId="1" xfId="1" applyFont="1" applyBorder="1"/>
    <xf numFmtId="0" fontId="2" fillId="3" borderId="1" xfId="1" applyFont="1" applyFill="1" applyBorder="1" applyAlignment="1">
      <alignment horizontal="left" vertical="top"/>
    </xf>
    <xf numFmtId="0" fontId="2" fillId="2" borderId="1" xfId="1" applyFont="1" applyFill="1" applyBorder="1"/>
    <xf numFmtId="0" fontId="14" fillId="3" borderId="1" xfId="1" applyFont="1" applyFill="1" applyBorder="1" applyAlignment="1">
      <alignment horizontal="left" vertical="top"/>
    </xf>
    <xf numFmtId="0" fontId="37" fillId="5" borderId="1" xfId="0" applyFont="1" applyFill="1" applyBorder="1" applyAlignment="1">
      <alignment horizontal="center" vertical="center"/>
    </xf>
    <xf numFmtId="0" fontId="20" fillId="5" borderId="6" xfId="0" applyFont="1" applyFill="1" applyBorder="1" applyAlignment="1">
      <alignment horizontal="left" vertical="top" wrapText="1"/>
    </xf>
    <xf numFmtId="0" fontId="20" fillId="5" borderId="1" xfId="0" applyFont="1" applyFill="1" applyBorder="1" applyAlignment="1">
      <alignment horizontal="left" vertical="top" wrapText="1"/>
    </xf>
    <xf numFmtId="0" fontId="20" fillId="5" borderId="1" xfId="0" applyFont="1" applyFill="1" applyBorder="1" applyAlignment="1">
      <alignment horizontal="left" vertical="top"/>
    </xf>
    <xf numFmtId="4" fontId="20" fillId="5" borderId="1" xfId="0" applyNumberFormat="1" applyFont="1" applyFill="1" applyBorder="1" applyAlignment="1">
      <alignment horizontal="left" vertical="top"/>
    </xf>
    <xf numFmtId="0" fontId="20" fillId="5" borderId="1" xfId="0" applyFont="1" applyFill="1" applyBorder="1" applyAlignment="1">
      <alignment vertical="top" wrapText="1"/>
    </xf>
    <xf numFmtId="0" fontId="25" fillId="3" borderId="1" xfId="0" applyFont="1" applyFill="1" applyBorder="1" applyAlignment="1">
      <alignment horizontal="center" vertical="center" wrapText="1"/>
    </xf>
    <xf numFmtId="0" fontId="24" fillId="0" borderId="1" xfId="0" applyFont="1" applyBorder="1" applyAlignment="1">
      <alignment horizontal="left" vertical="top" wrapText="1"/>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0" fillId="3" borderId="10" xfId="0" applyFill="1" applyBorder="1" applyAlignment="1">
      <alignment horizontal="center"/>
    </xf>
    <xf numFmtId="0" fontId="0" fillId="3" borderId="0" xfId="0" applyFill="1" applyBorder="1" applyAlignment="1">
      <alignment horizontal="center"/>
    </xf>
    <xf numFmtId="0" fontId="0" fillId="3" borderId="3" xfId="0"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0" fillId="3" borderId="13" xfId="0" applyFill="1" applyBorder="1" applyAlignment="1">
      <alignment horizontal="center"/>
    </xf>
    <xf numFmtId="0" fontId="25" fillId="3" borderId="4" xfId="0" applyFont="1" applyFill="1" applyBorder="1" applyAlignment="1">
      <alignment horizontal="center" vertical="center"/>
    </xf>
    <xf numFmtId="0" fontId="25" fillId="3" borderId="5" xfId="0" applyFont="1" applyFill="1" applyBorder="1" applyAlignment="1">
      <alignment horizontal="center" vertical="center"/>
    </xf>
    <xf numFmtId="0" fontId="25" fillId="3" borderId="6" xfId="0" applyFont="1" applyFill="1" applyBorder="1" applyAlignment="1">
      <alignment horizontal="center" vertical="center"/>
    </xf>
    <xf numFmtId="0" fontId="24" fillId="0" borderId="4" xfId="0" applyFont="1" applyBorder="1" applyAlignment="1">
      <alignment horizontal="left" vertical="top" wrapText="1"/>
    </xf>
    <xf numFmtId="0" fontId="24" fillId="0" borderId="5" xfId="0" applyFont="1" applyBorder="1" applyAlignment="1">
      <alignment horizontal="left" vertical="top"/>
    </xf>
    <xf numFmtId="0" fontId="24" fillId="0" borderId="6" xfId="0" applyFont="1" applyBorder="1" applyAlignment="1">
      <alignment horizontal="left" vertical="top"/>
    </xf>
    <xf numFmtId="0" fontId="0" fillId="3" borderId="0" xfId="0" applyFill="1" applyAlignment="1">
      <alignment horizontal="center"/>
    </xf>
    <xf numFmtId="0" fontId="9" fillId="3" borderId="1" xfId="1" applyFont="1" applyFill="1" applyBorder="1" applyAlignment="1">
      <alignment horizontal="center" vertical="center" wrapText="1"/>
    </xf>
    <xf numFmtId="0" fontId="33" fillId="3" borderId="1" xfId="0" applyFont="1" applyFill="1" applyBorder="1" applyAlignment="1">
      <alignment horizontal="center" vertical="center" wrapText="1"/>
    </xf>
    <xf numFmtId="0" fontId="13" fillId="3" borderId="1" xfId="1" applyFont="1" applyFill="1" applyBorder="1" applyAlignment="1">
      <alignment horizontal="center" vertical="center" wrapText="1"/>
    </xf>
    <xf numFmtId="0" fontId="33" fillId="3" borderId="4"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5" fillId="3"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14" fillId="0" borderId="1" xfId="1" applyFont="1" applyBorder="1" applyAlignment="1">
      <alignment horizontal="center"/>
    </xf>
    <xf numFmtId="0" fontId="27" fillId="0" borderId="17" xfId="0" applyFont="1" applyFill="1" applyBorder="1" applyAlignment="1">
      <alignment horizontal="center" vertical="center"/>
    </xf>
    <xf numFmtId="0" fontId="27" fillId="0" borderId="18" xfId="0" applyFont="1" applyFill="1" applyBorder="1" applyAlignment="1">
      <alignment horizontal="center" vertical="center"/>
    </xf>
    <xf numFmtId="0" fontId="27" fillId="0" borderId="17"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19" xfId="0" applyFont="1" applyFill="1" applyBorder="1" applyAlignment="1">
      <alignment horizontal="center" vertical="center" wrapText="1"/>
    </xf>
  </cellXfs>
  <cellStyles count="10">
    <cellStyle name="Comma" xfId="9" builtinId="3"/>
    <cellStyle name="Comma 2" xfId="2"/>
    <cellStyle name="Comma 3" xfId="4"/>
    <cellStyle name="Comma 4" xfId="5"/>
    <cellStyle name="Excel Built-in Comma" xfId="3"/>
    <cellStyle name="Normal" xfId="0" builtinId="0"/>
    <cellStyle name="Normal 10" xfId="1"/>
    <cellStyle name="Normal 2" xfId="6"/>
    <cellStyle name="Percent 2" xfId="7"/>
    <cellStyle name="WITHOUT COMMA"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2</xdr:colOff>
      <xdr:row>0</xdr:row>
      <xdr:rowOff>9525</xdr:rowOff>
    </xdr:from>
    <xdr:to>
      <xdr:col>14</xdr:col>
      <xdr:colOff>0</xdr:colOff>
      <xdr:row>40</xdr:row>
      <xdr:rowOff>158750</xdr:rowOff>
    </xdr:to>
    <xdr:grpSp>
      <xdr:nvGrpSpPr>
        <xdr:cNvPr id="2" name="Group 11"/>
        <xdr:cNvGrpSpPr>
          <a:grpSpLocks/>
        </xdr:cNvGrpSpPr>
      </xdr:nvGrpSpPr>
      <xdr:grpSpPr bwMode="auto">
        <a:xfrm>
          <a:off x="2" y="9525"/>
          <a:ext cx="9588498" cy="7769225"/>
          <a:chOff x="-30745" y="35024"/>
          <a:chExt cx="8896864" cy="6591672"/>
        </a:xfrm>
      </xdr:grpSpPr>
      <xdr:sp macro="" textlink="">
        <xdr:nvSpPr>
          <xdr:cNvPr id="3" name="Rectangle 2"/>
          <xdr:cNvSpPr/>
        </xdr:nvSpPr>
        <xdr:spPr>
          <a:xfrm>
            <a:off x="-30745" y="35024"/>
            <a:ext cx="8896864" cy="6591672"/>
          </a:xfrm>
          <a:prstGeom prst="rect">
            <a:avLst/>
          </a:prstGeom>
          <a:solidFill>
            <a:schemeClr val="bg1"/>
          </a:solidFill>
          <a:ln w="76200">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r>
              <a:rPr lang="en-ZA" sz="2800" b="1">
                <a:solidFill>
                  <a:schemeClr val="tx1"/>
                </a:solidFill>
                <a:latin typeface="Arial" charset="0"/>
                <a:cs typeface="Arial" charset="0"/>
              </a:rPr>
              <a:t> </a:t>
            </a:r>
          </a:p>
        </xdr:txBody>
      </xdr:sp>
      <xdr:sp macro="" textlink="">
        <xdr:nvSpPr>
          <xdr:cNvPr id="4" name="TextBox 4"/>
          <xdr:cNvSpPr txBox="1">
            <a:spLocks noChangeArrowheads="1"/>
          </xdr:cNvSpPr>
        </xdr:nvSpPr>
        <xdr:spPr bwMode="auto">
          <a:xfrm>
            <a:off x="67866" y="124212"/>
            <a:ext cx="8697950" cy="1135097"/>
          </a:xfrm>
          <a:prstGeom prst="rect">
            <a:avLst/>
          </a:prstGeom>
          <a:solidFill>
            <a:schemeClr val="accent3">
              <a:lumMod val="60000"/>
              <a:lumOff val="40000"/>
            </a:schemeClr>
          </a:solidFill>
          <a:ln w="9525">
            <a:noFill/>
            <a:miter lim="800000"/>
            <a:headEnd/>
            <a:tailEnd/>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auto">
              <a:lnSpc>
                <a:spcPts val="3100"/>
              </a:lnSpc>
              <a:spcBef>
                <a:spcPts val="0"/>
              </a:spcBef>
              <a:spcAft>
                <a:spcPts val="0"/>
              </a:spcAft>
              <a:defRPr/>
            </a:pPr>
            <a:endParaRPr lang="en-ZA" sz="2800" b="1">
              <a:latin typeface="Bell MT" pitchFamily="18" charset="0"/>
            </a:endParaRPr>
          </a:p>
          <a:p>
            <a:pPr algn="ctr" fontAlgn="auto">
              <a:lnSpc>
                <a:spcPts val="3000"/>
              </a:lnSpc>
              <a:spcBef>
                <a:spcPts val="0"/>
              </a:spcBef>
              <a:spcAft>
                <a:spcPts val="0"/>
              </a:spcAft>
              <a:defRPr/>
            </a:pPr>
            <a:r>
              <a:rPr lang="en-ZA" sz="4000" b="1">
                <a:latin typeface="+mj-lt"/>
              </a:rPr>
              <a:t>MAKHADO LOCAL MUNICIPALITY</a:t>
            </a:r>
          </a:p>
          <a:p>
            <a:pPr algn="ctr" fontAlgn="auto">
              <a:lnSpc>
                <a:spcPts val="3000"/>
              </a:lnSpc>
              <a:spcBef>
                <a:spcPts val="0"/>
              </a:spcBef>
              <a:spcAft>
                <a:spcPts val="0"/>
              </a:spcAft>
              <a:defRPr/>
            </a:pPr>
            <a:endParaRPr lang="en-ZA" sz="4000" b="1">
              <a:latin typeface="+mj-lt"/>
            </a:endParaRPr>
          </a:p>
        </xdr:txBody>
      </xdr:sp>
      <xdr:sp macro="" textlink="">
        <xdr:nvSpPr>
          <xdr:cNvPr id="5" name="TextBox 10"/>
          <xdr:cNvSpPr txBox="1"/>
        </xdr:nvSpPr>
        <xdr:spPr>
          <a:xfrm>
            <a:off x="2900333" y="3180865"/>
            <a:ext cx="5839392" cy="3389255"/>
          </a:xfrm>
          <a:prstGeom prst="rect">
            <a:avLst/>
          </a:prstGeom>
          <a:solidFill>
            <a:schemeClr val="accent3">
              <a:lumMod val="60000"/>
              <a:lumOff val="40000"/>
            </a:schemeClr>
          </a:solidFill>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2500"/>
              </a:lnSpc>
              <a:defRPr/>
            </a:pPr>
            <a:endParaRPr lang="en-GB" sz="2800" b="1" i="0" u="sng" baseline="0">
              <a:solidFill>
                <a:srgbClr val="FF0000"/>
              </a:solidFill>
              <a:latin typeface="+mj-lt"/>
              <a:cs typeface="Arial" pitchFamily="34" charset="0"/>
            </a:endParaRPr>
          </a:p>
          <a:p>
            <a:pPr algn="ctr">
              <a:lnSpc>
                <a:spcPts val="2500"/>
              </a:lnSpc>
              <a:defRPr/>
            </a:pPr>
            <a:r>
              <a:rPr lang="en-GB" sz="2800" b="1" i="0" baseline="0">
                <a:latin typeface="+mj-lt"/>
                <a:cs typeface="Arial" pitchFamily="34" charset="0"/>
              </a:rPr>
              <a:t>SERVICE DELIVERY AND BUDGET IMPLEMENTATION PLAN</a:t>
            </a:r>
          </a:p>
          <a:p>
            <a:pPr algn="ctr">
              <a:lnSpc>
                <a:spcPts val="2500"/>
              </a:lnSpc>
              <a:defRPr/>
            </a:pPr>
            <a:endParaRPr lang="en-GB" sz="2800" b="1" i="0" baseline="0">
              <a:latin typeface="+mj-lt"/>
              <a:cs typeface="Arial" pitchFamily="34" charset="0"/>
            </a:endParaRPr>
          </a:p>
          <a:p>
            <a:pPr algn="ctr">
              <a:lnSpc>
                <a:spcPts val="2500"/>
              </a:lnSpc>
              <a:defRPr/>
            </a:pPr>
            <a:r>
              <a:rPr lang="en-GB" sz="2800" b="1" i="1" baseline="0">
                <a:latin typeface="+mj-lt"/>
                <a:cs typeface="Arial" pitchFamily="34" charset="0"/>
              </a:rPr>
              <a:t>(HIGHER AND LOWER SDBIP)</a:t>
            </a:r>
          </a:p>
          <a:p>
            <a:pPr algn="ctr">
              <a:lnSpc>
                <a:spcPts val="2500"/>
              </a:lnSpc>
              <a:defRPr/>
            </a:pPr>
            <a:endParaRPr lang="en-GB" sz="2400" b="1" i="1" baseline="0">
              <a:latin typeface="+mj-lt"/>
              <a:cs typeface="Arial" pitchFamily="34" charset="0"/>
            </a:endParaRPr>
          </a:p>
          <a:p>
            <a:pPr algn="ctr">
              <a:lnSpc>
                <a:spcPts val="2500"/>
              </a:lnSpc>
              <a:defRPr/>
            </a:pPr>
            <a:r>
              <a:rPr lang="en-GB" sz="2400" b="1" i="1" baseline="0">
                <a:latin typeface="+mj-lt"/>
                <a:cs typeface="Arial" pitchFamily="34" charset="0"/>
              </a:rPr>
              <a:t>FOR</a:t>
            </a:r>
          </a:p>
          <a:p>
            <a:pPr algn="ctr">
              <a:lnSpc>
                <a:spcPts val="2500"/>
              </a:lnSpc>
              <a:defRPr/>
            </a:pPr>
            <a:endParaRPr lang="en-GB" sz="2400" b="1" i="1">
              <a:latin typeface="+mj-lt"/>
              <a:cs typeface="Arial" pitchFamily="34" charset="0"/>
            </a:endParaRPr>
          </a:p>
          <a:p>
            <a:pPr algn="ctr">
              <a:lnSpc>
                <a:spcPts val="2600"/>
              </a:lnSpc>
              <a:defRPr/>
            </a:pPr>
            <a:r>
              <a:rPr lang="en-GB" sz="2400" b="1">
                <a:latin typeface="+mj-lt"/>
                <a:cs typeface="Arial" pitchFamily="34" charset="0"/>
              </a:rPr>
              <a:t>2015/2016 FINANCIAL</a:t>
            </a:r>
            <a:r>
              <a:rPr lang="en-GB" sz="2400" b="1" baseline="0">
                <a:latin typeface="+mj-lt"/>
                <a:cs typeface="Arial" pitchFamily="34" charset="0"/>
              </a:rPr>
              <a:t> YEAR</a:t>
            </a:r>
          </a:p>
          <a:p>
            <a:pPr algn="ctr">
              <a:lnSpc>
                <a:spcPts val="2600"/>
              </a:lnSpc>
              <a:defRPr/>
            </a:pPr>
            <a:endParaRPr lang="en-GB" sz="2400" b="1" baseline="0">
              <a:latin typeface="+mj-lt"/>
              <a:cs typeface="Arial" pitchFamily="34" charset="0"/>
            </a:endParaRPr>
          </a:p>
          <a:p>
            <a:pPr algn="ctr">
              <a:lnSpc>
                <a:spcPts val="2600"/>
              </a:lnSpc>
              <a:defRPr/>
            </a:pPr>
            <a:r>
              <a:rPr lang="en-ZA" sz="3200" b="1" u="sng">
                <a:solidFill>
                  <a:srgbClr val="FF0000"/>
                </a:solidFill>
                <a:latin typeface="+mj-lt"/>
                <a:cs typeface="Arial" pitchFamily="34" charset="0"/>
              </a:rPr>
              <a:t>AFTER ADJUSTMENT BUDGET</a:t>
            </a:r>
          </a:p>
        </xdr:txBody>
      </xdr:sp>
    </xdr:grpSp>
    <xdr:clientData/>
  </xdr:twoCellAnchor>
  <xdr:twoCellAnchor editAs="oneCell">
    <xdr:from>
      <xdr:col>0</xdr:col>
      <xdr:colOff>9525</xdr:colOff>
      <xdr:row>19</xdr:row>
      <xdr:rowOff>85725</xdr:rowOff>
    </xdr:from>
    <xdr:to>
      <xdr:col>5</xdr:col>
      <xdr:colOff>47625</xdr:colOff>
      <xdr:row>40</xdr:row>
      <xdr:rowOff>79375</xdr:rowOff>
    </xdr:to>
    <xdr:pic>
      <xdr:nvPicPr>
        <xdr:cNvPr id="6" name="Picture 668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3705225"/>
          <a:ext cx="3086100" cy="399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238125</xdr:colOff>
      <xdr:row>7</xdr:row>
      <xdr:rowOff>155575</xdr:rowOff>
    </xdr:from>
    <xdr:to>
      <xdr:col>9</xdr:col>
      <xdr:colOff>361950</xdr:colOff>
      <xdr:row>19</xdr:row>
      <xdr:rowOff>3175</xdr:rowOff>
    </xdr:to>
    <xdr:pic>
      <xdr:nvPicPr>
        <xdr:cNvPr id="7" name="Picture 5" descr="Nuwe Log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86125" y="1489075"/>
          <a:ext cx="2562225"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516830</xdr:colOff>
      <xdr:row>66</xdr:row>
      <xdr:rowOff>112142</xdr:rowOff>
    </xdr:from>
    <xdr:to>
      <xdr:col>17</xdr:col>
      <xdr:colOff>358080</xdr:colOff>
      <xdr:row>74</xdr:row>
      <xdr:rowOff>48642</xdr:rowOff>
    </xdr:to>
    <xdr:pic>
      <xdr:nvPicPr>
        <xdr:cNvPr id="2" name="Picture 1" descr="Nuw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51230" y="15895067"/>
          <a:ext cx="1670050" cy="146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79374</xdr:colOff>
      <xdr:row>4</xdr:row>
      <xdr:rowOff>47625</xdr:rowOff>
    </xdr:from>
    <xdr:to>
      <xdr:col>16</xdr:col>
      <xdr:colOff>507999</xdr:colOff>
      <xdr:row>36</xdr:row>
      <xdr:rowOff>1000125</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374" y="3171825"/>
          <a:ext cx="10182225" cy="7058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542925</xdr:colOff>
      <xdr:row>2</xdr:row>
      <xdr:rowOff>142875</xdr:rowOff>
    </xdr:from>
    <xdr:to>
      <xdr:col>11</xdr:col>
      <xdr:colOff>419100</xdr:colOff>
      <xdr:row>28</xdr:row>
      <xdr:rowOff>123826</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2525" y="1409700"/>
          <a:ext cx="5972175" cy="494347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ichards/AppData/Local/Microsoft/Windows/Temporary%20Internet%20Files/Content.Outlook/TMYFK06N/LIM344_%20ADJUSTMENT%20BUDGET_B%20Schedule%20-2014%20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LIM344_MAKHADO%20ANNUAL%20BUDGET%20AND%20IDP%202014_2017%20FINANCIAL%20YEAR\LIM344_MAKHADO_SCHEDULE%20A%20BUDGET%20FORMAT%202014-2017%20FINANCIAL%20YEAR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ichards/AppData/Local/Microsoft/Windows/Temporary%20Internet%20Files/Content.Outlook/3ILWEVWQ/_MAKHADO_LIM344_%20A1%20Schedule%20-%20Ver%202%207(1)_Draft%20Annual%20Budget_2015_2016%20F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B1-Sum"/>
      <sheetName val="B2-FinPerf SC"/>
      <sheetName val="B2B"/>
      <sheetName val="B3-FinPerf V"/>
      <sheetName val="B3B"/>
      <sheetName val="B4-FinPerf RE"/>
      <sheetName val="B5-Capex"/>
      <sheetName val="B5B"/>
      <sheetName val="B6-FinPos"/>
      <sheetName val="B7-CFlow"/>
      <sheetName val="B8-ResRecon"/>
      <sheetName val="B9-Asset"/>
      <sheetName val="B10-SerDel"/>
      <sheetName val="SB1"/>
      <sheetName val="SB2"/>
      <sheetName val="SB3"/>
      <sheetName val="SB4"/>
      <sheetName val="SB5"/>
      <sheetName val="SB6"/>
      <sheetName val="SB7"/>
      <sheetName val="SB8"/>
      <sheetName val="SB9"/>
      <sheetName val="SB10"/>
      <sheetName val="SB11"/>
      <sheetName val="SB12"/>
      <sheetName val="SB13"/>
      <sheetName val="SB14"/>
      <sheetName val="SB15"/>
      <sheetName val="SB16"/>
      <sheetName val="SB17"/>
      <sheetName val="SB18a"/>
      <sheetName val="SB18b"/>
      <sheetName val="SB18c"/>
      <sheetName val="SB18d"/>
      <sheetName val="SB19"/>
      <sheetName val="SB20"/>
    </sheetNames>
    <sheetDataSet>
      <sheetData sheetId="0"/>
      <sheetData sheetId="1">
        <row r="10">
          <cell r="X10" t="str">
            <v>23.02.2015</v>
          </cell>
        </row>
      </sheetData>
      <sheetData sheetId="2">
        <row r="5">
          <cell r="B5" t="str">
            <v>Budget Year 2014/15</v>
          </cell>
        </row>
        <row r="8">
          <cell r="B8" t="str">
            <v>Medium Term Revenue and Expenditure Framework</v>
          </cell>
        </row>
        <row r="11">
          <cell r="B11" t="str">
            <v>Outcome</v>
          </cell>
        </row>
        <row r="13">
          <cell r="B13" t="str">
            <v>Original Budget</v>
          </cell>
        </row>
        <row r="14">
          <cell r="B14" t="str">
            <v>Adjusted Budget</v>
          </cell>
        </row>
        <row r="45">
          <cell r="B45" t="str">
            <v>Other Adjusts.</v>
          </cell>
        </row>
        <row r="46">
          <cell r="B46" t="str">
            <v>Accum. Funds</v>
          </cell>
        </row>
        <row r="47">
          <cell r="B47" t="str">
            <v>Multi-year capital</v>
          </cell>
        </row>
        <row r="48">
          <cell r="B48" t="str">
            <v>Unfore. Unavoid.</v>
          </cell>
        </row>
        <row r="49">
          <cell r="B49" t="str">
            <v>Prior Adjusted</v>
          </cell>
        </row>
        <row r="50">
          <cell r="B50" t="str">
            <v>Nat. or Prov. Govt</v>
          </cell>
        </row>
        <row r="51">
          <cell r="B51" t="str">
            <v>Total Adjusts.</v>
          </cell>
        </row>
        <row r="71">
          <cell r="B71" t="str">
            <v>Table B5 Adjustments Capital Expenditure Budget by vote and funding</v>
          </cell>
        </row>
        <row r="88">
          <cell r="B88" t="str">
            <v>Supporting Table SB12 Adjustments Budget - monthly revenue and expenditure (municipal vote)</v>
          </cell>
        </row>
        <row r="91">
          <cell r="B91" t="str">
            <v>Supporting Table SB15 Adjustments Budget - monthly cash flow</v>
          </cell>
        </row>
      </sheetData>
      <sheetData sheetId="3"/>
      <sheetData sheetId="4"/>
      <sheetData sheetId="5"/>
      <sheetData sheetId="6"/>
      <sheetData sheetId="7">
        <row r="7">
          <cell r="A7" t="str">
            <v>Governance and administration</v>
          </cell>
        </row>
      </sheetData>
      <sheetData sheetId="8"/>
      <sheetData sheetId="9">
        <row r="7">
          <cell r="A7" t="str">
            <v>Vote 1 - EXECUTIVE AND COUNCIL</v>
          </cell>
        </row>
      </sheetData>
      <sheetData sheetId="10"/>
      <sheetData sheetId="11"/>
      <sheetData sheetId="12"/>
      <sheetData sheetId="13">
        <row r="8">
          <cell r="A8" t="str">
            <v>Vote 1 - EXECUTIVE AND COUNCIL</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a"/>
      <sheetName val="SA13b"/>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refreshError="1"/>
      <sheetData sheetId="1" refreshError="1"/>
      <sheetData sheetId="2">
        <row r="15">
          <cell r="B15" t="str">
            <v>Budget Year 2014/15</v>
          </cell>
        </row>
        <row r="16">
          <cell r="B16" t="str">
            <v>Budget Year +1 2015/16</v>
          </cell>
        </row>
        <row r="17">
          <cell r="B17" t="str">
            <v>Budget Year +2 2016/17</v>
          </cell>
        </row>
        <row r="30">
          <cell r="B30" t="str">
            <v>Description</v>
          </cell>
        </row>
        <row r="33">
          <cell r="B33" t="str">
            <v>Ref</v>
          </cell>
        </row>
        <row r="93">
          <cell r="B93" t="str">
            <v>LIM344 Makhado</v>
          </cell>
        </row>
        <row r="138">
          <cell r="B138" t="str">
            <v>Supporting Table SA26 Budgeted monthly revenue and expenditure (municipal vote)</v>
          </cell>
        </row>
        <row r="141">
          <cell r="B141" t="str">
            <v>Supporting Table SA29 Budgeted monthly capital expenditure (standard classification)</v>
          </cell>
        </row>
        <row r="142">
          <cell r="B142" t="str">
            <v>Supporting Table SA30 Budgeted monthly cash flow</v>
          </cell>
        </row>
      </sheetData>
      <sheetData sheetId="3" refreshError="1"/>
      <sheetData sheetId="4" refreshError="1"/>
      <sheetData sheetId="5" refreshError="1"/>
      <sheetData sheetId="6" refreshError="1"/>
      <sheetData sheetId="7" refreshError="1"/>
      <sheetData sheetId="8" refreshError="1"/>
      <sheetData sheetId="9">
        <row r="4">
          <cell r="A4" t="str">
            <v>Revenue by Vote</v>
          </cell>
        </row>
      </sheetData>
      <sheetData sheetId="10" refreshError="1"/>
      <sheetData sheetId="11">
        <row r="5">
          <cell r="A5" t="str">
            <v>Property rates</v>
          </cell>
        </row>
      </sheetData>
      <sheetData sheetId="12">
        <row r="42">
          <cell r="A42" t="str">
            <v>Capital Expenditure - Standard</v>
          </cell>
        </row>
      </sheetData>
      <sheetData sheetId="13" refreshError="1"/>
      <sheetData sheetId="14" refreshError="1"/>
      <sheetData sheetId="15">
        <row r="19">
          <cell r="A19" t="str">
            <v>Proceeds on disposal of PPE</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43">
          <cell r="A43" t="str">
            <v>Taxation</v>
          </cell>
        </row>
      </sheetData>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a"/>
      <sheetName val="SA13b"/>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sheetData sheetId="1"/>
      <sheetData sheetId="2">
        <row r="137">
          <cell r="B137" t="str">
            <v>Supporting Table SA25 Budgeted monthly revenue and expenditure</v>
          </cell>
        </row>
        <row r="140">
          <cell r="B140" t="str">
            <v>Supporting Table SA28 Budgeted monthly capital expenditure (municipal vote)</v>
          </cell>
        </row>
      </sheetData>
      <sheetData sheetId="3"/>
      <sheetData sheetId="4"/>
      <sheetData sheetId="5"/>
      <sheetData sheetId="6"/>
      <sheetData sheetId="7"/>
      <sheetData sheetId="8"/>
      <sheetData sheetId="9">
        <row r="4">
          <cell r="A4" t="str">
            <v>Revenue by Vote</v>
          </cell>
        </row>
        <row r="5">
          <cell r="A5" t="str">
            <v>Vote 1 - EXECUTIVE AND COUNCIL</v>
          </cell>
          <cell r="I5">
            <v>468605167.20999998</v>
          </cell>
          <cell r="J5">
            <v>485863021.70000005</v>
          </cell>
          <cell r="K5">
            <v>490454136.39999998</v>
          </cell>
        </row>
        <row r="6">
          <cell r="A6" t="str">
            <v>Vote 2 - WASTE MANAGEMENT</v>
          </cell>
          <cell r="I6">
            <v>6677310.0199999996</v>
          </cell>
          <cell r="J6">
            <v>5636338.3700000001</v>
          </cell>
          <cell r="K6">
            <v>5935296.9299999997</v>
          </cell>
        </row>
        <row r="7">
          <cell r="A7" t="str">
            <v>Vote 3 - ROAD TRANSPORT</v>
          </cell>
          <cell r="I7">
            <v>13017094.000000004</v>
          </cell>
          <cell r="J7">
            <v>13733034.18</v>
          </cell>
          <cell r="K7">
            <v>14460884.959999997</v>
          </cell>
        </row>
        <row r="8">
          <cell r="A8" t="str">
            <v>Vote 4 - WATER</v>
          </cell>
          <cell r="I8">
            <v>0</v>
          </cell>
          <cell r="J8">
            <v>0</v>
          </cell>
          <cell r="K8">
            <v>0</v>
          </cell>
        </row>
        <row r="9">
          <cell r="A9" t="str">
            <v>Vote 5 - ELECTRICITY</v>
          </cell>
          <cell r="I9">
            <v>305865878.26999998</v>
          </cell>
          <cell r="J9">
            <v>344107515.42000002</v>
          </cell>
          <cell r="K9">
            <v>383648632.32000011</v>
          </cell>
        </row>
        <row r="10">
          <cell r="A10" t="str">
            <v>Vote 6 - CORPORATE SERVICES</v>
          </cell>
          <cell r="I10">
            <v>50070441.760000005</v>
          </cell>
          <cell r="J10">
            <v>52824316.039999999</v>
          </cell>
          <cell r="K10">
            <v>55624004.810000002</v>
          </cell>
        </row>
        <row r="11">
          <cell r="A11" t="str">
            <v>Vote 7 - PLANNING AND DEVELOPMENT</v>
          </cell>
          <cell r="I11">
            <v>490926.51</v>
          </cell>
          <cell r="J11">
            <v>517927.45999999996</v>
          </cell>
          <cell r="K11">
            <v>545377.61</v>
          </cell>
        </row>
        <row r="12">
          <cell r="A12" t="str">
            <v>Vote 8 - COMMUNITY AND SOCIAL SERVICES</v>
          </cell>
          <cell r="I12">
            <v>91585.47</v>
          </cell>
          <cell r="J12">
            <v>96622.66</v>
          </cell>
          <cell r="K12">
            <v>101743.67</v>
          </cell>
        </row>
        <row r="13">
          <cell r="A13" t="str">
            <v>Vote 9 - HOUSING</v>
          </cell>
          <cell r="I13">
            <v>55591.61</v>
          </cell>
          <cell r="J13">
            <v>58649.16</v>
          </cell>
          <cell r="K13">
            <v>61757.56</v>
          </cell>
        </row>
        <row r="14">
          <cell r="A14" t="str">
            <v>Vote 10 - OTHER</v>
          </cell>
          <cell r="I14">
            <v>0</v>
          </cell>
          <cell r="J14">
            <v>0</v>
          </cell>
          <cell r="K14">
            <v>0</v>
          </cell>
        </row>
        <row r="15">
          <cell r="A15" t="str">
            <v>Vote 11 - SPORTS AND RECREATION</v>
          </cell>
          <cell r="I15">
            <v>84094.18</v>
          </cell>
          <cell r="J15">
            <v>88719.38</v>
          </cell>
          <cell r="K15">
            <v>93421.5</v>
          </cell>
        </row>
        <row r="16">
          <cell r="A16" t="str">
            <v>Vote 12 - BUDGET AND TREASURY</v>
          </cell>
          <cell r="I16">
            <v>35897157.290000007</v>
          </cell>
          <cell r="J16">
            <v>37784350.919999994</v>
          </cell>
          <cell r="K16">
            <v>39801075.5</v>
          </cell>
        </row>
        <row r="17">
          <cell r="A17" t="str">
            <v xml:space="preserve"> - </v>
          </cell>
          <cell r="I17">
            <v>0</v>
          </cell>
          <cell r="J17">
            <v>0</v>
          </cell>
          <cell r="K17">
            <v>0</v>
          </cell>
        </row>
        <row r="18">
          <cell r="A18" t="str">
            <v xml:space="preserve"> - </v>
          </cell>
          <cell r="I18">
            <v>0</v>
          </cell>
          <cell r="J18">
            <v>0</v>
          </cell>
          <cell r="K18">
            <v>0</v>
          </cell>
        </row>
        <row r="19">
          <cell r="A19" t="str">
            <v xml:space="preserve"> - </v>
          </cell>
          <cell r="I19">
            <v>0</v>
          </cell>
          <cell r="J19">
            <v>0</v>
          </cell>
          <cell r="K19">
            <v>0</v>
          </cell>
        </row>
        <row r="20">
          <cell r="A20" t="str">
            <v>Total Revenue by Vote</v>
          </cell>
        </row>
        <row r="22">
          <cell r="A22" t="str">
            <v>Expenditure by Vote to be appropriated</v>
          </cell>
        </row>
        <row r="23">
          <cell r="I23">
            <v>105771721.32999998</v>
          </cell>
          <cell r="J23">
            <v>104679593.11000001</v>
          </cell>
          <cell r="K23">
            <v>109734952.19999999</v>
          </cell>
        </row>
        <row r="24">
          <cell r="I24">
            <v>22634987.059999999</v>
          </cell>
          <cell r="J24">
            <v>23879911.340000004</v>
          </cell>
          <cell r="K24">
            <v>25145546.649999999</v>
          </cell>
        </row>
        <row r="25">
          <cell r="I25">
            <v>25228755.480000004</v>
          </cell>
          <cell r="J25">
            <v>26616336.990000002</v>
          </cell>
          <cell r="K25">
            <v>28027002.870000005</v>
          </cell>
        </row>
        <row r="26">
          <cell r="I26">
            <v>19079906.120000005</v>
          </cell>
          <cell r="J26">
            <v>20129300.969999999</v>
          </cell>
          <cell r="K26">
            <v>21196153.920000002</v>
          </cell>
        </row>
        <row r="27">
          <cell r="I27">
            <v>270815187.58000004</v>
          </cell>
          <cell r="J27">
            <v>304670485.65999991</v>
          </cell>
          <cell r="K27">
            <v>342974115.90999991</v>
          </cell>
        </row>
        <row r="28">
          <cell r="I28">
            <v>39431026.18</v>
          </cell>
          <cell r="J28">
            <v>41599732.579999998</v>
          </cell>
          <cell r="K28">
            <v>43804518.43</v>
          </cell>
        </row>
        <row r="29">
          <cell r="I29">
            <v>50337068.790000007</v>
          </cell>
          <cell r="J29">
            <v>52700607.57</v>
          </cell>
          <cell r="K29">
            <v>56309289.760000005</v>
          </cell>
        </row>
        <row r="30">
          <cell r="I30">
            <v>7486816.6300000008</v>
          </cell>
          <cell r="J30">
            <v>7898591.5700000003</v>
          </cell>
          <cell r="K30">
            <v>8317216.9100000011</v>
          </cell>
        </row>
        <row r="31">
          <cell r="I31">
            <v>0</v>
          </cell>
          <cell r="J31">
            <v>0</v>
          </cell>
          <cell r="K31">
            <v>0</v>
          </cell>
        </row>
        <row r="32">
          <cell r="I32">
            <v>27394736.120000001</v>
          </cell>
          <cell r="J32">
            <v>28901446.620000001</v>
          </cell>
          <cell r="K32">
            <v>30433223.280000001</v>
          </cell>
        </row>
        <row r="33">
          <cell r="I33">
            <v>17632163.25</v>
          </cell>
          <cell r="J33">
            <v>18601932.240000002</v>
          </cell>
          <cell r="K33">
            <v>19587834.630000003</v>
          </cell>
        </row>
        <row r="34">
          <cell r="I34">
            <v>249317447.57000002</v>
          </cell>
          <cell r="J34">
            <v>263029947.19000003</v>
          </cell>
          <cell r="K34">
            <v>276971074.37999994</v>
          </cell>
        </row>
        <row r="35">
          <cell r="I35">
            <v>0</v>
          </cell>
          <cell r="J35">
            <v>0</v>
          </cell>
          <cell r="K35">
            <v>0</v>
          </cell>
        </row>
        <row r="36">
          <cell r="I36">
            <v>0</v>
          </cell>
          <cell r="J36">
            <v>0</v>
          </cell>
          <cell r="K36">
            <v>0</v>
          </cell>
        </row>
        <row r="37">
          <cell r="I37">
            <v>0</v>
          </cell>
          <cell r="J37">
            <v>0</v>
          </cell>
          <cell r="K37">
            <v>0</v>
          </cell>
        </row>
        <row r="38">
          <cell r="A38" t="str">
            <v>Total Expenditure by Vote</v>
          </cell>
        </row>
      </sheetData>
      <sheetData sheetId="10"/>
      <sheetData sheetId="11">
        <row r="4">
          <cell r="A4" t="str">
            <v>Revenue By Source</v>
          </cell>
        </row>
        <row r="5">
          <cell r="A5" t="str">
            <v>Property rates</v>
          </cell>
          <cell r="J5">
            <v>43641865.4661</v>
          </cell>
          <cell r="K5">
            <v>46693269.431879997</v>
          </cell>
          <cell r="L5">
            <v>49119040.572599992</v>
          </cell>
        </row>
        <row r="6">
          <cell r="A6" t="str">
            <v>Property rates - penalties &amp; collection charges</v>
          </cell>
          <cell r="J6">
            <v>0</v>
          </cell>
          <cell r="K6">
            <v>0</v>
          </cell>
          <cell r="L6">
            <v>0</v>
          </cell>
        </row>
        <row r="7">
          <cell r="A7" t="str">
            <v>Service charges - electricity revenue</v>
          </cell>
          <cell r="J7">
            <v>288861193.82000005</v>
          </cell>
          <cell r="K7">
            <v>324101869.01999998</v>
          </cell>
          <cell r="L7">
            <v>363641872.85000014</v>
          </cell>
        </row>
        <row r="8">
          <cell r="A8" t="str">
            <v>Service charges - water revenue</v>
          </cell>
          <cell r="J8">
            <v>0</v>
          </cell>
          <cell r="K8">
            <v>0</v>
          </cell>
          <cell r="L8">
            <v>0</v>
          </cell>
        </row>
        <row r="9">
          <cell r="A9" t="str">
            <v>Service charges - sanitation revenue</v>
          </cell>
          <cell r="J9">
            <v>0</v>
          </cell>
          <cell r="K9">
            <v>0</v>
          </cell>
          <cell r="L9">
            <v>0</v>
          </cell>
        </row>
        <row r="10">
          <cell r="A10" t="str">
            <v>Service charges - refuse revenue</v>
          </cell>
          <cell r="J10">
            <v>9723891.3947999999</v>
          </cell>
          <cell r="K10">
            <v>10403778.004759999</v>
          </cell>
          <cell r="L10">
            <v>10944266.72639</v>
          </cell>
        </row>
        <row r="11">
          <cell r="A11" t="str">
            <v>Service charges - other</v>
          </cell>
          <cell r="J11">
            <v>0</v>
          </cell>
          <cell r="K11">
            <v>0</v>
          </cell>
          <cell r="L11">
            <v>0</v>
          </cell>
        </row>
        <row r="12">
          <cell r="A12" t="str">
            <v>Rental of facilities and equipment</v>
          </cell>
          <cell r="J12">
            <v>449204.40179999999</v>
          </cell>
          <cell r="K12">
            <v>480612.44060000003</v>
          </cell>
          <cell r="L12">
            <v>505580.81582999992</v>
          </cell>
        </row>
        <row r="13">
          <cell r="A13" t="str">
            <v>Interest earned - external investments</v>
          </cell>
          <cell r="J13">
            <v>3284967.4307999997</v>
          </cell>
          <cell r="K13">
            <v>3514649.6884000003</v>
          </cell>
          <cell r="L13">
            <v>3697239.9441999993</v>
          </cell>
        </row>
        <row r="14">
          <cell r="A14" t="str">
            <v>Interest earned - outstanding debtors</v>
          </cell>
          <cell r="J14">
            <v>11980980.0693</v>
          </cell>
          <cell r="K14">
            <v>12818680.51028</v>
          </cell>
          <cell r="L14">
            <v>13484626.280199999</v>
          </cell>
        </row>
        <row r="15">
          <cell r="A15" t="str">
            <v>Dividends received</v>
          </cell>
          <cell r="J15">
            <v>0</v>
          </cell>
          <cell r="K15">
            <v>0</v>
          </cell>
          <cell r="L15">
            <v>0</v>
          </cell>
        </row>
        <row r="16">
          <cell r="A16" t="str">
            <v>Fines</v>
          </cell>
          <cell r="J16">
            <v>1640778.2127</v>
          </cell>
          <cell r="K16">
            <v>1755500.0942800001</v>
          </cell>
          <cell r="L16">
            <v>1846700.4206699997</v>
          </cell>
        </row>
        <row r="17">
          <cell r="A17" t="str">
            <v>Licences and permits</v>
          </cell>
          <cell r="J17">
            <v>0</v>
          </cell>
          <cell r="K17">
            <v>0</v>
          </cell>
          <cell r="L17">
            <v>0</v>
          </cell>
        </row>
        <row r="18">
          <cell r="A18" t="str">
            <v>Agency services</v>
          </cell>
          <cell r="J18">
            <v>11250663.672599999</v>
          </cell>
          <cell r="K18">
            <v>12037301.004520001</v>
          </cell>
          <cell r="L18">
            <v>12662653.166489998</v>
          </cell>
        </row>
        <row r="19">
          <cell r="A19" t="str">
            <v>Transfers recognised - operational</v>
          </cell>
          <cell r="J19">
            <v>363596000</v>
          </cell>
          <cell r="K19">
            <v>368360000</v>
          </cell>
          <cell r="L19">
            <v>366556000</v>
          </cell>
        </row>
        <row r="20">
          <cell r="A20" t="str">
            <v>Other revenue</v>
          </cell>
          <cell r="J20">
            <v>17161701.830000002</v>
          </cell>
          <cell r="K20">
            <v>23652834.419999998</v>
          </cell>
          <cell r="L20">
            <v>24437350.549999997</v>
          </cell>
        </row>
        <row r="21">
          <cell r="A21" t="str">
            <v>Gains on disposal of PPE</v>
          </cell>
          <cell r="J21">
            <v>0</v>
          </cell>
          <cell r="K21">
            <v>0</v>
          </cell>
          <cell r="L21">
            <v>0</v>
          </cell>
        </row>
        <row r="22">
          <cell r="A22" t="str">
            <v>Total Revenue (excluding capital transfers and contributions)</v>
          </cell>
        </row>
        <row r="24">
          <cell r="A24" t="str">
            <v>Expenditure By Type</v>
          </cell>
        </row>
        <row r="25">
          <cell r="A25" t="str">
            <v>Employee related costs</v>
          </cell>
          <cell r="J25">
            <v>241177438.30000001</v>
          </cell>
          <cell r="K25">
            <v>254442197.43999997</v>
          </cell>
          <cell r="L25">
            <v>267927633.86000001</v>
          </cell>
        </row>
        <row r="26">
          <cell r="A26" t="str">
            <v>Remuneration of councillors</v>
          </cell>
          <cell r="J26">
            <v>22610107</v>
          </cell>
          <cell r="K26">
            <v>23944103</v>
          </cell>
          <cell r="L26">
            <v>25284973</v>
          </cell>
        </row>
        <row r="27">
          <cell r="A27" t="str">
            <v>Debt impairment</v>
          </cell>
          <cell r="J27">
            <v>10000000</v>
          </cell>
          <cell r="K27">
            <v>10550000</v>
          </cell>
          <cell r="L27">
            <v>11109150</v>
          </cell>
        </row>
        <row r="28">
          <cell r="A28" t="str">
            <v>Depreciation &amp; asset impairment</v>
          </cell>
          <cell r="J28">
            <v>153426319.32000002</v>
          </cell>
          <cell r="K28">
            <v>161864766.86000001</v>
          </cell>
          <cell r="L28">
            <v>170443599.52000001</v>
          </cell>
        </row>
        <row r="29">
          <cell r="A29" t="str">
            <v>Finance charges</v>
          </cell>
          <cell r="J29">
            <v>6181004.1051000003</v>
          </cell>
          <cell r="K29">
            <v>6613174.9204400005</v>
          </cell>
          <cell r="L29">
            <v>6956737.2584099993</v>
          </cell>
        </row>
        <row r="30">
          <cell r="A30" t="str">
            <v>Bulk purchases</v>
          </cell>
          <cell r="J30">
            <v>216938932.28</v>
          </cell>
          <cell r="K30">
            <v>247831036.19999996</v>
          </cell>
          <cell r="L30">
            <v>283122175.81</v>
          </cell>
        </row>
        <row r="31">
          <cell r="A31" t="str">
            <v>Other materials</v>
          </cell>
          <cell r="J31">
            <v>0</v>
          </cell>
          <cell r="K31">
            <v>0</v>
          </cell>
          <cell r="L31">
            <v>0</v>
          </cell>
        </row>
        <row r="32">
          <cell r="A32" t="str">
            <v>Contracted services</v>
          </cell>
          <cell r="J32">
            <v>0</v>
          </cell>
          <cell r="K32">
            <v>0</v>
          </cell>
          <cell r="L32">
            <v>0</v>
          </cell>
        </row>
        <row r="33">
          <cell r="A33" t="str">
            <v>Transfers and grants</v>
          </cell>
          <cell r="J33">
            <v>0</v>
          </cell>
          <cell r="K33">
            <v>0</v>
          </cell>
          <cell r="L33">
            <v>0</v>
          </cell>
        </row>
        <row r="34">
          <cell r="A34" t="str">
            <v>Other expenditure</v>
          </cell>
          <cell r="J34">
            <v>184796014.91150001</v>
          </cell>
          <cell r="K34">
            <v>187462607.21004</v>
          </cell>
          <cell r="L34">
            <v>197656659.44150999</v>
          </cell>
        </row>
        <row r="35">
          <cell r="A35" t="str">
            <v>Loss on disposal of PPE</v>
          </cell>
          <cell r="J35">
            <v>0</v>
          </cell>
          <cell r="K35">
            <v>0</v>
          </cell>
          <cell r="L35">
            <v>0</v>
          </cell>
        </row>
        <row r="36">
          <cell r="A36" t="str">
            <v>Total Expenditure</v>
          </cell>
        </row>
        <row r="38">
          <cell r="A38" t="str">
            <v>Surplus/(Deficit)</v>
          </cell>
        </row>
        <row r="39">
          <cell r="A39" t="str">
            <v>Transfers recognised - capital</v>
          </cell>
          <cell r="J39">
            <v>129264000</v>
          </cell>
          <cell r="K39">
            <v>136892000</v>
          </cell>
          <cell r="L39">
            <v>143831000</v>
          </cell>
        </row>
        <row r="40">
          <cell r="A40" t="str">
            <v>Contributions recognised - capital</v>
          </cell>
          <cell r="J40">
            <v>0</v>
          </cell>
          <cell r="K40">
            <v>0</v>
          </cell>
          <cell r="L40">
            <v>0</v>
          </cell>
        </row>
        <row r="41">
          <cell r="A41" t="str">
            <v>Contributed assets</v>
          </cell>
          <cell r="J41">
            <v>0</v>
          </cell>
          <cell r="K41">
            <v>0</v>
          </cell>
          <cell r="L41">
            <v>0</v>
          </cell>
        </row>
        <row r="42">
          <cell r="A42" t="str">
            <v>Surplus/(Deficit) after capital transfers &amp; contributions</v>
          </cell>
        </row>
        <row r="43">
          <cell r="A43" t="str">
            <v>Taxation</v>
          </cell>
          <cell r="J43">
            <v>0</v>
          </cell>
          <cell r="K43">
            <v>0</v>
          </cell>
          <cell r="L43">
            <v>0</v>
          </cell>
        </row>
        <row r="45">
          <cell r="A45" t="str">
            <v>Attributable to minorities</v>
          </cell>
          <cell r="J45">
            <v>0</v>
          </cell>
          <cell r="K45">
            <v>0</v>
          </cell>
          <cell r="L45">
            <v>0</v>
          </cell>
        </row>
        <row r="47">
          <cell r="A47" t="str">
            <v>Share of surplus/ (deficit) of associate</v>
          </cell>
          <cell r="J47">
            <v>0</v>
          </cell>
          <cell r="K47">
            <v>0</v>
          </cell>
          <cell r="L47">
            <v>0</v>
          </cell>
        </row>
      </sheetData>
      <sheetData sheetId="12">
        <row r="6">
          <cell r="A6" t="str">
            <v>Vote 1 - EXECUTIVE AND COUNCIL</v>
          </cell>
          <cell r="J6">
            <v>107656000</v>
          </cell>
          <cell r="K6">
            <v>153694000</v>
          </cell>
          <cell r="L6">
            <v>137424000</v>
          </cell>
        </row>
        <row r="7">
          <cell r="A7" t="str">
            <v>Vote 2 - WASTE MANAGEMENT</v>
          </cell>
          <cell r="J7">
            <v>5300000</v>
          </cell>
          <cell r="K7">
            <v>6000000</v>
          </cell>
          <cell r="L7">
            <v>6400000</v>
          </cell>
        </row>
        <row r="8">
          <cell r="A8" t="str">
            <v>Vote 3 - ROAD TRANSPORT</v>
          </cell>
          <cell r="J8">
            <v>1430000</v>
          </cell>
          <cell r="K8">
            <v>1472900</v>
          </cell>
          <cell r="L8">
            <v>1456127</v>
          </cell>
        </row>
        <row r="9">
          <cell r="A9" t="str">
            <v>Vote 4 - WATER</v>
          </cell>
          <cell r="J9">
            <v>0</v>
          </cell>
          <cell r="K9">
            <v>0</v>
          </cell>
          <cell r="L9">
            <v>0</v>
          </cell>
        </row>
        <row r="10">
          <cell r="A10" t="str">
            <v>Vote 5 - ELECTRICITY</v>
          </cell>
          <cell r="J10">
            <v>21383000</v>
          </cell>
          <cell r="K10">
            <v>32909471</v>
          </cell>
          <cell r="L10">
            <v>35335190</v>
          </cell>
        </row>
        <row r="11">
          <cell r="A11" t="str">
            <v>Vote 6 - CORPORATE SERVICES</v>
          </cell>
          <cell r="J11">
            <v>4500000</v>
          </cell>
          <cell r="K11">
            <v>4635000</v>
          </cell>
          <cell r="L11">
            <v>4774050</v>
          </cell>
        </row>
        <row r="12">
          <cell r="A12" t="str">
            <v>Vote 7 - PLANNING AND DEVELOPMENT</v>
          </cell>
          <cell r="J12">
            <v>2575000</v>
          </cell>
          <cell r="K12">
            <v>2729000</v>
          </cell>
          <cell r="L12">
            <v>2811000</v>
          </cell>
        </row>
        <row r="13">
          <cell r="A13" t="str">
            <v>Vote 8 - COMMUNITY AND SOCIAL SERVICES</v>
          </cell>
          <cell r="J13">
            <v>0</v>
          </cell>
          <cell r="K13">
            <v>0</v>
          </cell>
          <cell r="L13">
            <v>0</v>
          </cell>
        </row>
        <row r="14">
          <cell r="A14" t="str">
            <v>Vote 9 - HOUSING</v>
          </cell>
          <cell r="J14">
            <v>0</v>
          </cell>
          <cell r="K14">
            <v>0</v>
          </cell>
          <cell r="L14">
            <v>0</v>
          </cell>
        </row>
        <row r="15">
          <cell r="A15" t="str">
            <v>Vote 10 - OTHER</v>
          </cell>
          <cell r="J15">
            <v>7100000</v>
          </cell>
          <cell r="K15">
            <v>3000000</v>
          </cell>
          <cell r="L15">
            <v>4000000</v>
          </cell>
        </row>
        <row r="16">
          <cell r="A16" t="str">
            <v>Vote 11 - SPORTS AND RECREATION</v>
          </cell>
          <cell r="J16">
            <v>0</v>
          </cell>
          <cell r="K16">
            <v>0</v>
          </cell>
          <cell r="L16">
            <v>0</v>
          </cell>
        </row>
        <row r="17">
          <cell r="A17" t="str">
            <v>Vote 12 - BUDGET AND TREASURY</v>
          </cell>
          <cell r="J17">
            <v>13994000</v>
          </cell>
          <cell r="K17">
            <v>0</v>
          </cell>
          <cell r="L17">
            <v>0</v>
          </cell>
        </row>
        <row r="18">
          <cell r="A18" t="str">
            <v xml:space="preserve"> - </v>
          </cell>
          <cell r="J18">
            <v>0</v>
          </cell>
          <cell r="K18">
            <v>0</v>
          </cell>
          <cell r="L18">
            <v>0</v>
          </cell>
        </row>
        <row r="19">
          <cell r="A19" t="str">
            <v xml:space="preserve"> - </v>
          </cell>
          <cell r="J19">
            <v>0</v>
          </cell>
          <cell r="K19">
            <v>0</v>
          </cell>
          <cell r="L19">
            <v>0</v>
          </cell>
        </row>
        <row r="20">
          <cell r="A20" t="str">
            <v xml:space="preserve"> - </v>
          </cell>
          <cell r="J20">
            <v>0</v>
          </cell>
          <cell r="K20">
            <v>0</v>
          </cell>
          <cell r="L20">
            <v>0</v>
          </cell>
        </row>
        <row r="24">
          <cell r="A24" t="str">
            <v>Vote 1 - EXECUTIVE AND COUNCIL</v>
          </cell>
          <cell r="J24">
            <v>0</v>
          </cell>
          <cell r="K24">
            <v>0</v>
          </cell>
          <cell r="L24">
            <v>0</v>
          </cell>
        </row>
        <row r="25">
          <cell r="A25" t="str">
            <v>Vote 2 - WASTE MANAGEMENT</v>
          </cell>
          <cell r="J25">
            <v>0</v>
          </cell>
          <cell r="K25">
            <v>0</v>
          </cell>
          <cell r="L25">
            <v>0</v>
          </cell>
        </row>
        <row r="26">
          <cell r="A26" t="str">
            <v>Vote 3 - ROAD TRANSPORT</v>
          </cell>
          <cell r="J26">
            <v>0</v>
          </cell>
          <cell r="K26">
            <v>0</v>
          </cell>
          <cell r="L26">
            <v>0</v>
          </cell>
        </row>
        <row r="27">
          <cell r="A27" t="str">
            <v>Vote 4 - WATER</v>
          </cell>
          <cell r="J27">
            <v>0</v>
          </cell>
          <cell r="K27">
            <v>0</v>
          </cell>
          <cell r="L27">
            <v>0</v>
          </cell>
        </row>
        <row r="28">
          <cell r="A28" t="str">
            <v>Vote 5 - ELECTRICITY</v>
          </cell>
          <cell r="J28">
            <v>0</v>
          </cell>
          <cell r="K28">
            <v>0</v>
          </cell>
          <cell r="L28">
            <v>0</v>
          </cell>
        </row>
        <row r="29">
          <cell r="A29" t="str">
            <v>Vote 6 - CORPORATE SERVICES</v>
          </cell>
          <cell r="J29">
            <v>0</v>
          </cell>
          <cell r="K29">
            <v>0</v>
          </cell>
          <cell r="L29">
            <v>0</v>
          </cell>
        </row>
        <row r="30">
          <cell r="A30" t="str">
            <v>Vote 7 - PLANNING AND DEVELOPMENT</v>
          </cell>
          <cell r="J30">
            <v>0</v>
          </cell>
          <cell r="K30">
            <v>0</v>
          </cell>
          <cell r="L30">
            <v>0</v>
          </cell>
        </row>
        <row r="31">
          <cell r="A31" t="str">
            <v>Vote 8 - COMMUNITY AND SOCIAL SERVICES</v>
          </cell>
          <cell r="J31">
            <v>0</v>
          </cell>
          <cell r="K31">
            <v>0</v>
          </cell>
          <cell r="L31">
            <v>0</v>
          </cell>
        </row>
        <row r="32">
          <cell r="A32" t="str">
            <v>Vote 9 - HOUSING</v>
          </cell>
          <cell r="J32">
            <v>0</v>
          </cell>
          <cell r="K32">
            <v>0</v>
          </cell>
          <cell r="L32">
            <v>0</v>
          </cell>
        </row>
        <row r="33">
          <cell r="A33" t="str">
            <v>Vote 10 - OTHER</v>
          </cell>
          <cell r="J33">
            <v>0</v>
          </cell>
          <cell r="K33">
            <v>0</v>
          </cell>
          <cell r="L33">
            <v>0</v>
          </cell>
        </row>
        <row r="34">
          <cell r="A34" t="str">
            <v>Vote 11 - SPORTS AND RECREATION</v>
          </cell>
          <cell r="J34">
            <v>0</v>
          </cell>
          <cell r="K34">
            <v>0</v>
          </cell>
          <cell r="L34">
            <v>0</v>
          </cell>
        </row>
        <row r="35">
          <cell r="A35" t="str">
            <v>Vote 12 - BUDGET AND TREASURY</v>
          </cell>
          <cell r="J35">
            <v>0</v>
          </cell>
          <cell r="K35">
            <v>0</v>
          </cell>
          <cell r="L35">
            <v>0</v>
          </cell>
        </row>
        <row r="36">
          <cell r="A36" t="str">
            <v xml:space="preserve"> - </v>
          </cell>
          <cell r="J36">
            <v>0</v>
          </cell>
          <cell r="K36">
            <v>0</v>
          </cell>
          <cell r="L36">
            <v>0</v>
          </cell>
        </row>
        <row r="37">
          <cell r="A37" t="str">
            <v xml:space="preserve"> - </v>
          </cell>
          <cell r="J37">
            <v>0</v>
          </cell>
          <cell r="K37">
            <v>0</v>
          </cell>
          <cell r="L37">
            <v>0</v>
          </cell>
        </row>
        <row r="38">
          <cell r="A38" t="str">
            <v xml:space="preserve"> - </v>
          </cell>
          <cell r="J38">
            <v>0</v>
          </cell>
          <cell r="K38">
            <v>0</v>
          </cell>
          <cell r="L38">
            <v>0</v>
          </cell>
        </row>
      </sheetData>
      <sheetData sheetId="13"/>
      <sheetData sheetId="14"/>
      <sheetData sheetId="15">
        <row r="21">
          <cell r="A21" t="str">
            <v>Proceeds on disposal of PPE</v>
          </cell>
        </row>
        <row r="22">
          <cell r="A22" t="str">
            <v>Decrease (Increase) in non-current debtors</v>
          </cell>
        </row>
        <row r="23">
          <cell r="A23" t="str">
            <v>Decrease (increase) other non-current receivables</v>
          </cell>
        </row>
        <row r="24">
          <cell r="A24" t="str">
            <v>Decrease (increase) in non-current investments</v>
          </cell>
        </row>
        <row r="26">
          <cell r="A26" t="str">
            <v>Capital assets</v>
          </cell>
        </row>
        <row r="31">
          <cell r="A31" t="str">
            <v>Short term loans</v>
          </cell>
        </row>
        <row r="32">
          <cell r="A32" t="str">
            <v>Borrowing long term/refinancing</v>
          </cell>
        </row>
        <row r="33">
          <cell r="A33" t="str">
            <v>Increase (decrease) in consumer deposits</v>
          </cell>
        </row>
        <row r="35">
          <cell r="A35" t="str">
            <v>Repayment of borrowing</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43">
          <cell r="A43" t="str">
            <v>Taxation</v>
          </cell>
          <cell r="O43">
            <v>0</v>
          </cell>
          <cell r="P43">
            <v>0</v>
          </cell>
          <cell r="Q43">
            <v>0</v>
          </cell>
        </row>
        <row r="44">
          <cell r="A44" t="str">
            <v>Attributable to minorities</v>
          </cell>
          <cell r="O44">
            <v>0</v>
          </cell>
          <cell r="P44">
            <v>0</v>
          </cell>
          <cell r="Q44">
            <v>0</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topLeftCell="A4" zoomScale="60" zoomScaleNormal="100" workbookViewId="0">
      <selection activeCell="Q24" sqref="Q24"/>
    </sheetView>
  </sheetViews>
  <sheetFormatPr defaultRowHeight="15" x14ac:dyDescent="0.25"/>
  <cols>
    <col min="14" max="14" width="26.28515625" customWidth="1"/>
  </cols>
  <sheetData/>
  <printOptions horizontalCentered="1"/>
  <pageMargins left="0.70866141732283472" right="0.70866141732283472" top="0.74803149606299213" bottom="0.74803149606299213" header="0.31496062992125984" footer="0.31496062992125984"/>
  <pageSetup paperSize="9" scale="8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
  <sheetViews>
    <sheetView view="pageBreakPreview" zoomScale="70" zoomScaleNormal="98" zoomScaleSheetLayoutView="70" workbookViewId="0">
      <pane ySplit="1" topLeftCell="A2" activePane="bottomLeft" state="frozen"/>
      <selection pane="bottomLeft" activeCell="A6" sqref="A6"/>
    </sheetView>
  </sheetViews>
  <sheetFormatPr defaultRowHeight="12.75" x14ac:dyDescent="0.2"/>
  <cols>
    <col min="1" max="1" width="9.140625" style="366"/>
    <col min="2" max="2" width="9.5703125" style="15" customWidth="1"/>
    <col min="3" max="3" width="9.42578125" style="15" customWidth="1"/>
    <col min="4" max="4" width="15.7109375" style="5" customWidth="1"/>
    <col min="5" max="5" width="11.7109375" style="5" customWidth="1"/>
    <col min="6" max="6" width="11" style="5" customWidth="1"/>
    <col min="7" max="7" width="16.140625" style="5" customWidth="1"/>
    <col min="8" max="8" width="25.140625" style="5" customWidth="1"/>
    <col min="9" max="10" width="12.42578125" style="5" customWidth="1"/>
    <col min="11" max="11" width="8.7109375" style="5" customWidth="1"/>
    <col min="12" max="12" width="15.140625" style="5" customWidth="1"/>
    <col min="13" max="13" width="14.5703125" style="5" customWidth="1"/>
    <col min="14" max="14" width="14.5703125" style="316" customWidth="1"/>
    <col min="15" max="15" width="9.5703125" style="15" customWidth="1"/>
    <col min="16" max="16" width="10.140625" style="15" customWidth="1"/>
    <col min="17" max="17" width="10.140625" style="5" customWidth="1"/>
    <col min="18" max="18" width="15.7109375" style="16" hidden="1" customWidth="1"/>
    <col min="19" max="19" width="15.28515625" style="16" hidden="1" customWidth="1"/>
    <col min="20" max="23" width="15.28515625" style="296" customWidth="1"/>
    <col min="24" max="24" width="14.28515625" style="17" customWidth="1"/>
    <col min="25" max="25" width="10.28515625" style="5" customWidth="1"/>
    <col min="26" max="261" width="9.140625" style="5"/>
    <col min="262" max="262" width="15.85546875" style="5" customWidth="1"/>
    <col min="263" max="263" width="15.28515625" style="5" customWidth="1"/>
    <col min="264" max="264" width="16.85546875" style="5" customWidth="1"/>
    <col min="265" max="265" width="21.42578125" style="5" customWidth="1"/>
    <col min="266" max="266" width="16.7109375" style="5" customWidth="1"/>
    <col min="267" max="267" width="17.7109375" style="5" customWidth="1"/>
    <col min="268" max="268" width="16.140625" style="5" customWidth="1"/>
    <col min="269" max="269" width="27.140625" style="5" customWidth="1"/>
    <col min="270" max="270" width="12.42578125" style="5" customWidth="1"/>
    <col min="271" max="271" width="11.7109375" style="5" customWidth="1"/>
    <col min="272" max="272" width="18.140625" style="5" customWidth="1"/>
    <col min="273" max="273" width="18.28515625" style="5" customWidth="1"/>
    <col min="274" max="274" width="16.7109375" style="5" customWidth="1"/>
    <col min="275" max="275" width="17.85546875" style="5" customWidth="1"/>
    <col min="276" max="276" width="16.85546875" style="5" customWidth="1"/>
    <col min="277" max="277" width="15.7109375" style="5" bestFit="1" customWidth="1"/>
    <col min="278" max="278" width="15.28515625" style="5" customWidth="1"/>
    <col min="279" max="279" width="24.7109375" style="5" customWidth="1"/>
    <col min="280" max="280" width="10.28515625" style="5" customWidth="1"/>
    <col min="281" max="281" width="9.28515625" style="5" bestFit="1" customWidth="1"/>
    <col min="282" max="517" width="9.140625" style="5"/>
    <col min="518" max="518" width="15.85546875" style="5" customWidth="1"/>
    <col min="519" max="519" width="15.28515625" style="5" customWidth="1"/>
    <col min="520" max="520" width="16.85546875" style="5" customWidth="1"/>
    <col min="521" max="521" width="21.42578125" style="5" customWidth="1"/>
    <col min="522" max="522" width="16.7109375" style="5" customWidth="1"/>
    <col min="523" max="523" width="17.7109375" style="5" customWidth="1"/>
    <col min="524" max="524" width="16.140625" style="5" customWidth="1"/>
    <col min="525" max="525" width="27.140625" style="5" customWidth="1"/>
    <col min="526" max="526" width="12.42578125" style="5" customWidth="1"/>
    <col min="527" max="527" width="11.7109375" style="5" customWidth="1"/>
    <col min="528" max="528" width="18.140625" style="5" customWidth="1"/>
    <col min="529" max="529" width="18.28515625" style="5" customWidth="1"/>
    <col min="530" max="530" width="16.7109375" style="5" customWidth="1"/>
    <col min="531" max="531" width="17.85546875" style="5" customWidth="1"/>
    <col min="532" max="532" width="16.85546875" style="5" customWidth="1"/>
    <col min="533" max="533" width="15.7109375" style="5" bestFit="1" customWidth="1"/>
    <col min="534" max="534" width="15.28515625" style="5" customWidth="1"/>
    <col min="535" max="535" width="24.7109375" style="5" customWidth="1"/>
    <col min="536" max="536" width="10.28515625" style="5" customWidth="1"/>
    <col min="537" max="537" width="9.28515625" style="5" bestFit="1" customWidth="1"/>
    <col min="538" max="773" width="9.140625" style="5"/>
    <col min="774" max="774" width="15.85546875" style="5" customWidth="1"/>
    <col min="775" max="775" width="15.28515625" style="5" customWidth="1"/>
    <col min="776" max="776" width="16.85546875" style="5" customWidth="1"/>
    <col min="777" max="777" width="21.42578125" style="5" customWidth="1"/>
    <col min="778" max="778" width="16.7109375" style="5" customWidth="1"/>
    <col min="779" max="779" width="17.7109375" style="5" customWidth="1"/>
    <col min="780" max="780" width="16.140625" style="5" customWidth="1"/>
    <col min="781" max="781" width="27.140625" style="5" customWidth="1"/>
    <col min="782" max="782" width="12.42578125" style="5" customWidth="1"/>
    <col min="783" max="783" width="11.7109375" style="5" customWidth="1"/>
    <col min="784" max="784" width="18.140625" style="5" customWidth="1"/>
    <col min="785" max="785" width="18.28515625" style="5" customWidth="1"/>
    <col min="786" max="786" width="16.7109375" style="5" customWidth="1"/>
    <col min="787" max="787" width="17.85546875" style="5" customWidth="1"/>
    <col min="788" max="788" width="16.85546875" style="5" customWidth="1"/>
    <col min="789" max="789" width="15.7109375" style="5" bestFit="1" customWidth="1"/>
    <col min="790" max="790" width="15.28515625" style="5" customWidth="1"/>
    <col min="791" max="791" width="24.7109375" style="5" customWidth="1"/>
    <col min="792" max="792" width="10.28515625" style="5" customWidth="1"/>
    <col min="793" max="793" width="9.28515625" style="5" bestFit="1" customWidth="1"/>
    <col min="794" max="1029" width="9.140625" style="5"/>
    <col min="1030" max="1030" width="15.85546875" style="5" customWidth="1"/>
    <col min="1031" max="1031" width="15.28515625" style="5" customWidth="1"/>
    <col min="1032" max="1032" width="16.85546875" style="5" customWidth="1"/>
    <col min="1033" max="1033" width="21.42578125" style="5" customWidth="1"/>
    <col min="1034" max="1034" width="16.7109375" style="5" customWidth="1"/>
    <col min="1035" max="1035" width="17.7109375" style="5" customWidth="1"/>
    <col min="1036" max="1036" width="16.140625" style="5" customWidth="1"/>
    <col min="1037" max="1037" width="27.140625" style="5" customWidth="1"/>
    <col min="1038" max="1038" width="12.42578125" style="5" customWidth="1"/>
    <col min="1039" max="1039" width="11.7109375" style="5" customWidth="1"/>
    <col min="1040" max="1040" width="18.140625" style="5" customWidth="1"/>
    <col min="1041" max="1041" width="18.28515625" style="5" customWidth="1"/>
    <col min="1042" max="1042" width="16.7109375" style="5" customWidth="1"/>
    <col min="1043" max="1043" width="17.85546875" style="5" customWidth="1"/>
    <col min="1044" max="1044" width="16.85546875" style="5" customWidth="1"/>
    <col min="1045" max="1045" width="15.7109375" style="5" bestFit="1" customWidth="1"/>
    <col min="1046" max="1046" width="15.28515625" style="5" customWidth="1"/>
    <col min="1047" max="1047" width="24.7109375" style="5" customWidth="1"/>
    <col min="1048" max="1048" width="10.28515625" style="5" customWidth="1"/>
    <col min="1049" max="1049" width="9.28515625" style="5" bestFit="1" customWidth="1"/>
    <col min="1050" max="1285" width="9.140625" style="5"/>
    <col min="1286" max="1286" width="15.85546875" style="5" customWidth="1"/>
    <col min="1287" max="1287" width="15.28515625" style="5" customWidth="1"/>
    <col min="1288" max="1288" width="16.85546875" style="5" customWidth="1"/>
    <col min="1289" max="1289" width="21.42578125" style="5" customWidth="1"/>
    <col min="1290" max="1290" width="16.7109375" style="5" customWidth="1"/>
    <col min="1291" max="1291" width="17.7109375" style="5" customWidth="1"/>
    <col min="1292" max="1292" width="16.140625" style="5" customWidth="1"/>
    <col min="1293" max="1293" width="27.140625" style="5" customWidth="1"/>
    <col min="1294" max="1294" width="12.42578125" style="5" customWidth="1"/>
    <col min="1295" max="1295" width="11.7109375" style="5" customWidth="1"/>
    <col min="1296" max="1296" width="18.140625" style="5" customWidth="1"/>
    <col min="1297" max="1297" width="18.28515625" style="5" customWidth="1"/>
    <col min="1298" max="1298" width="16.7109375" style="5" customWidth="1"/>
    <col min="1299" max="1299" width="17.85546875" style="5" customWidth="1"/>
    <col min="1300" max="1300" width="16.85546875" style="5" customWidth="1"/>
    <col min="1301" max="1301" width="15.7109375" style="5" bestFit="1" customWidth="1"/>
    <col min="1302" max="1302" width="15.28515625" style="5" customWidth="1"/>
    <col min="1303" max="1303" width="24.7109375" style="5" customWidth="1"/>
    <col min="1304" max="1304" width="10.28515625" style="5" customWidth="1"/>
    <col min="1305" max="1305" width="9.28515625" style="5" bestFit="1" customWidth="1"/>
    <col min="1306" max="1541" width="9.140625" style="5"/>
    <col min="1542" max="1542" width="15.85546875" style="5" customWidth="1"/>
    <col min="1543" max="1543" width="15.28515625" style="5" customWidth="1"/>
    <col min="1544" max="1544" width="16.85546875" style="5" customWidth="1"/>
    <col min="1545" max="1545" width="21.42578125" style="5" customWidth="1"/>
    <col min="1546" max="1546" width="16.7109375" style="5" customWidth="1"/>
    <col min="1547" max="1547" width="17.7109375" style="5" customWidth="1"/>
    <col min="1548" max="1548" width="16.140625" style="5" customWidth="1"/>
    <col min="1549" max="1549" width="27.140625" style="5" customWidth="1"/>
    <col min="1550" max="1550" width="12.42578125" style="5" customWidth="1"/>
    <col min="1551" max="1551" width="11.7109375" style="5" customWidth="1"/>
    <col min="1552" max="1552" width="18.140625" style="5" customWidth="1"/>
    <col min="1553" max="1553" width="18.28515625" style="5" customWidth="1"/>
    <col min="1554" max="1554" width="16.7109375" style="5" customWidth="1"/>
    <col min="1555" max="1555" width="17.85546875" style="5" customWidth="1"/>
    <col min="1556" max="1556" width="16.85546875" style="5" customWidth="1"/>
    <col min="1557" max="1557" width="15.7109375" style="5" bestFit="1" customWidth="1"/>
    <col min="1558" max="1558" width="15.28515625" style="5" customWidth="1"/>
    <col min="1559" max="1559" width="24.7109375" style="5" customWidth="1"/>
    <col min="1560" max="1560" width="10.28515625" style="5" customWidth="1"/>
    <col min="1561" max="1561" width="9.28515625" style="5" bestFit="1" customWidth="1"/>
    <col min="1562" max="1797" width="9.140625" style="5"/>
    <col min="1798" max="1798" width="15.85546875" style="5" customWidth="1"/>
    <col min="1799" max="1799" width="15.28515625" style="5" customWidth="1"/>
    <col min="1800" max="1800" width="16.85546875" style="5" customWidth="1"/>
    <col min="1801" max="1801" width="21.42578125" style="5" customWidth="1"/>
    <col min="1802" max="1802" width="16.7109375" style="5" customWidth="1"/>
    <col min="1803" max="1803" width="17.7109375" style="5" customWidth="1"/>
    <col min="1804" max="1804" width="16.140625" style="5" customWidth="1"/>
    <col min="1805" max="1805" width="27.140625" style="5" customWidth="1"/>
    <col min="1806" max="1806" width="12.42578125" style="5" customWidth="1"/>
    <col min="1807" max="1807" width="11.7109375" style="5" customWidth="1"/>
    <col min="1808" max="1808" width="18.140625" style="5" customWidth="1"/>
    <col min="1809" max="1809" width="18.28515625" style="5" customWidth="1"/>
    <col min="1810" max="1810" width="16.7109375" style="5" customWidth="1"/>
    <col min="1811" max="1811" width="17.85546875" style="5" customWidth="1"/>
    <col min="1812" max="1812" width="16.85546875" style="5" customWidth="1"/>
    <col min="1813" max="1813" width="15.7109375" style="5" bestFit="1" customWidth="1"/>
    <col min="1814" max="1814" width="15.28515625" style="5" customWidth="1"/>
    <col min="1815" max="1815" width="24.7109375" style="5" customWidth="1"/>
    <col min="1816" max="1816" width="10.28515625" style="5" customWidth="1"/>
    <col min="1817" max="1817" width="9.28515625" style="5" bestFit="1" customWidth="1"/>
    <col min="1818" max="2053" width="9.140625" style="5"/>
    <col min="2054" max="2054" width="15.85546875" style="5" customWidth="1"/>
    <col min="2055" max="2055" width="15.28515625" style="5" customWidth="1"/>
    <col min="2056" max="2056" width="16.85546875" style="5" customWidth="1"/>
    <col min="2057" max="2057" width="21.42578125" style="5" customWidth="1"/>
    <col min="2058" max="2058" width="16.7109375" style="5" customWidth="1"/>
    <col min="2059" max="2059" width="17.7109375" style="5" customWidth="1"/>
    <col min="2060" max="2060" width="16.140625" style="5" customWidth="1"/>
    <col min="2061" max="2061" width="27.140625" style="5" customWidth="1"/>
    <col min="2062" max="2062" width="12.42578125" style="5" customWidth="1"/>
    <col min="2063" max="2063" width="11.7109375" style="5" customWidth="1"/>
    <col min="2064" max="2064" width="18.140625" style="5" customWidth="1"/>
    <col min="2065" max="2065" width="18.28515625" style="5" customWidth="1"/>
    <col min="2066" max="2066" width="16.7109375" style="5" customWidth="1"/>
    <col min="2067" max="2067" width="17.85546875" style="5" customWidth="1"/>
    <col min="2068" max="2068" width="16.85546875" style="5" customWidth="1"/>
    <col min="2069" max="2069" width="15.7109375" style="5" bestFit="1" customWidth="1"/>
    <col min="2070" max="2070" width="15.28515625" style="5" customWidth="1"/>
    <col min="2071" max="2071" width="24.7109375" style="5" customWidth="1"/>
    <col min="2072" max="2072" width="10.28515625" style="5" customWidth="1"/>
    <col min="2073" max="2073" width="9.28515625" style="5" bestFit="1" customWidth="1"/>
    <col min="2074" max="2309" width="9.140625" style="5"/>
    <col min="2310" max="2310" width="15.85546875" style="5" customWidth="1"/>
    <col min="2311" max="2311" width="15.28515625" style="5" customWidth="1"/>
    <col min="2312" max="2312" width="16.85546875" style="5" customWidth="1"/>
    <col min="2313" max="2313" width="21.42578125" style="5" customWidth="1"/>
    <col min="2314" max="2314" width="16.7109375" style="5" customWidth="1"/>
    <col min="2315" max="2315" width="17.7109375" style="5" customWidth="1"/>
    <col min="2316" max="2316" width="16.140625" style="5" customWidth="1"/>
    <col min="2317" max="2317" width="27.140625" style="5" customWidth="1"/>
    <col min="2318" max="2318" width="12.42578125" style="5" customWidth="1"/>
    <col min="2319" max="2319" width="11.7109375" style="5" customWidth="1"/>
    <col min="2320" max="2320" width="18.140625" style="5" customWidth="1"/>
    <col min="2321" max="2321" width="18.28515625" style="5" customWidth="1"/>
    <col min="2322" max="2322" width="16.7109375" style="5" customWidth="1"/>
    <col min="2323" max="2323" width="17.85546875" style="5" customWidth="1"/>
    <col min="2324" max="2324" width="16.85546875" style="5" customWidth="1"/>
    <col min="2325" max="2325" width="15.7109375" style="5" bestFit="1" customWidth="1"/>
    <col min="2326" max="2326" width="15.28515625" style="5" customWidth="1"/>
    <col min="2327" max="2327" width="24.7109375" style="5" customWidth="1"/>
    <col min="2328" max="2328" width="10.28515625" style="5" customWidth="1"/>
    <col min="2329" max="2329" width="9.28515625" style="5" bestFit="1" customWidth="1"/>
    <col min="2330" max="2565" width="9.140625" style="5"/>
    <col min="2566" max="2566" width="15.85546875" style="5" customWidth="1"/>
    <col min="2567" max="2567" width="15.28515625" style="5" customWidth="1"/>
    <col min="2568" max="2568" width="16.85546875" style="5" customWidth="1"/>
    <col min="2569" max="2569" width="21.42578125" style="5" customWidth="1"/>
    <col min="2570" max="2570" width="16.7109375" style="5" customWidth="1"/>
    <col min="2571" max="2571" width="17.7109375" style="5" customWidth="1"/>
    <col min="2572" max="2572" width="16.140625" style="5" customWidth="1"/>
    <col min="2573" max="2573" width="27.140625" style="5" customWidth="1"/>
    <col min="2574" max="2574" width="12.42578125" style="5" customWidth="1"/>
    <col min="2575" max="2575" width="11.7109375" style="5" customWidth="1"/>
    <col min="2576" max="2576" width="18.140625" style="5" customWidth="1"/>
    <col min="2577" max="2577" width="18.28515625" style="5" customWidth="1"/>
    <col min="2578" max="2578" width="16.7109375" style="5" customWidth="1"/>
    <col min="2579" max="2579" width="17.85546875" style="5" customWidth="1"/>
    <col min="2580" max="2580" width="16.85546875" style="5" customWidth="1"/>
    <col min="2581" max="2581" width="15.7109375" style="5" bestFit="1" customWidth="1"/>
    <col min="2582" max="2582" width="15.28515625" style="5" customWidth="1"/>
    <col min="2583" max="2583" width="24.7109375" style="5" customWidth="1"/>
    <col min="2584" max="2584" width="10.28515625" style="5" customWidth="1"/>
    <col min="2585" max="2585" width="9.28515625" style="5" bestFit="1" customWidth="1"/>
    <col min="2586" max="2821" width="9.140625" style="5"/>
    <col min="2822" max="2822" width="15.85546875" style="5" customWidth="1"/>
    <col min="2823" max="2823" width="15.28515625" style="5" customWidth="1"/>
    <col min="2824" max="2824" width="16.85546875" style="5" customWidth="1"/>
    <col min="2825" max="2825" width="21.42578125" style="5" customWidth="1"/>
    <col min="2826" max="2826" width="16.7109375" style="5" customWidth="1"/>
    <col min="2827" max="2827" width="17.7109375" style="5" customWidth="1"/>
    <col min="2828" max="2828" width="16.140625" style="5" customWidth="1"/>
    <col min="2829" max="2829" width="27.140625" style="5" customWidth="1"/>
    <col min="2830" max="2830" width="12.42578125" style="5" customWidth="1"/>
    <col min="2831" max="2831" width="11.7109375" style="5" customWidth="1"/>
    <col min="2832" max="2832" width="18.140625" style="5" customWidth="1"/>
    <col min="2833" max="2833" width="18.28515625" style="5" customWidth="1"/>
    <col min="2834" max="2834" width="16.7109375" style="5" customWidth="1"/>
    <col min="2835" max="2835" width="17.85546875" style="5" customWidth="1"/>
    <col min="2836" max="2836" width="16.85546875" style="5" customWidth="1"/>
    <col min="2837" max="2837" width="15.7109375" style="5" bestFit="1" customWidth="1"/>
    <col min="2838" max="2838" width="15.28515625" style="5" customWidth="1"/>
    <col min="2839" max="2839" width="24.7109375" style="5" customWidth="1"/>
    <col min="2840" max="2840" width="10.28515625" style="5" customWidth="1"/>
    <col min="2841" max="2841" width="9.28515625" style="5" bestFit="1" customWidth="1"/>
    <col min="2842" max="3077" width="9.140625" style="5"/>
    <col min="3078" max="3078" width="15.85546875" style="5" customWidth="1"/>
    <col min="3079" max="3079" width="15.28515625" style="5" customWidth="1"/>
    <col min="3080" max="3080" width="16.85546875" style="5" customWidth="1"/>
    <col min="3081" max="3081" width="21.42578125" style="5" customWidth="1"/>
    <col min="3082" max="3082" width="16.7109375" style="5" customWidth="1"/>
    <col min="3083" max="3083" width="17.7109375" style="5" customWidth="1"/>
    <col min="3084" max="3084" width="16.140625" style="5" customWidth="1"/>
    <col min="3085" max="3085" width="27.140625" style="5" customWidth="1"/>
    <col min="3086" max="3086" width="12.42578125" style="5" customWidth="1"/>
    <col min="3087" max="3087" width="11.7109375" style="5" customWidth="1"/>
    <col min="3088" max="3088" width="18.140625" style="5" customWidth="1"/>
    <col min="3089" max="3089" width="18.28515625" style="5" customWidth="1"/>
    <col min="3090" max="3090" width="16.7109375" style="5" customWidth="1"/>
    <col min="3091" max="3091" width="17.85546875" style="5" customWidth="1"/>
    <col min="3092" max="3092" width="16.85546875" style="5" customWidth="1"/>
    <col min="3093" max="3093" width="15.7109375" style="5" bestFit="1" customWidth="1"/>
    <col min="3094" max="3094" width="15.28515625" style="5" customWidth="1"/>
    <col min="3095" max="3095" width="24.7109375" style="5" customWidth="1"/>
    <col min="3096" max="3096" width="10.28515625" style="5" customWidth="1"/>
    <col min="3097" max="3097" width="9.28515625" style="5" bestFit="1" customWidth="1"/>
    <col min="3098" max="3333" width="9.140625" style="5"/>
    <col min="3334" max="3334" width="15.85546875" style="5" customWidth="1"/>
    <col min="3335" max="3335" width="15.28515625" style="5" customWidth="1"/>
    <col min="3336" max="3336" width="16.85546875" style="5" customWidth="1"/>
    <col min="3337" max="3337" width="21.42578125" style="5" customWidth="1"/>
    <col min="3338" max="3338" width="16.7109375" style="5" customWidth="1"/>
    <col min="3339" max="3339" width="17.7109375" style="5" customWidth="1"/>
    <col min="3340" max="3340" width="16.140625" style="5" customWidth="1"/>
    <col min="3341" max="3341" width="27.140625" style="5" customWidth="1"/>
    <col min="3342" max="3342" width="12.42578125" style="5" customWidth="1"/>
    <col min="3343" max="3343" width="11.7109375" style="5" customWidth="1"/>
    <col min="3344" max="3344" width="18.140625" style="5" customWidth="1"/>
    <col min="3345" max="3345" width="18.28515625" style="5" customWidth="1"/>
    <col min="3346" max="3346" width="16.7109375" style="5" customWidth="1"/>
    <col min="3347" max="3347" width="17.85546875" style="5" customWidth="1"/>
    <col min="3348" max="3348" width="16.85546875" style="5" customWidth="1"/>
    <col min="3349" max="3349" width="15.7109375" style="5" bestFit="1" customWidth="1"/>
    <col min="3350" max="3350" width="15.28515625" style="5" customWidth="1"/>
    <col min="3351" max="3351" width="24.7109375" style="5" customWidth="1"/>
    <col min="3352" max="3352" width="10.28515625" style="5" customWidth="1"/>
    <col min="3353" max="3353" width="9.28515625" style="5" bestFit="1" customWidth="1"/>
    <col min="3354" max="3589" width="9.140625" style="5"/>
    <col min="3590" max="3590" width="15.85546875" style="5" customWidth="1"/>
    <col min="3591" max="3591" width="15.28515625" style="5" customWidth="1"/>
    <col min="3592" max="3592" width="16.85546875" style="5" customWidth="1"/>
    <col min="3593" max="3593" width="21.42578125" style="5" customWidth="1"/>
    <col min="3594" max="3594" width="16.7109375" style="5" customWidth="1"/>
    <col min="3595" max="3595" width="17.7109375" style="5" customWidth="1"/>
    <col min="3596" max="3596" width="16.140625" style="5" customWidth="1"/>
    <col min="3597" max="3597" width="27.140625" style="5" customWidth="1"/>
    <col min="3598" max="3598" width="12.42578125" style="5" customWidth="1"/>
    <col min="3599" max="3599" width="11.7109375" style="5" customWidth="1"/>
    <col min="3600" max="3600" width="18.140625" style="5" customWidth="1"/>
    <col min="3601" max="3601" width="18.28515625" style="5" customWidth="1"/>
    <col min="3602" max="3602" width="16.7109375" style="5" customWidth="1"/>
    <col min="3603" max="3603" width="17.85546875" style="5" customWidth="1"/>
    <col min="3604" max="3604" width="16.85546875" style="5" customWidth="1"/>
    <col min="3605" max="3605" width="15.7109375" style="5" bestFit="1" customWidth="1"/>
    <col min="3606" max="3606" width="15.28515625" style="5" customWidth="1"/>
    <col min="3607" max="3607" width="24.7109375" style="5" customWidth="1"/>
    <col min="3608" max="3608" width="10.28515625" style="5" customWidth="1"/>
    <col min="3609" max="3609" width="9.28515625" style="5" bestFit="1" customWidth="1"/>
    <col min="3610" max="3845" width="9.140625" style="5"/>
    <col min="3846" max="3846" width="15.85546875" style="5" customWidth="1"/>
    <col min="3847" max="3847" width="15.28515625" style="5" customWidth="1"/>
    <col min="3848" max="3848" width="16.85546875" style="5" customWidth="1"/>
    <col min="3849" max="3849" width="21.42578125" style="5" customWidth="1"/>
    <col min="3850" max="3850" width="16.7109375" style="5" customWidth="1"/>
    <col min="3851" max="3851" width="17.7109375" style="5" customWidth="1"/>
    <col min="3852" max="3852" width="16.140625" style="5" customWidth="1"/>
    <col min="3853" max="3853" width="27.140625" style="5" customWidth="1"/>
    <col min="3854" max="3854" width="12.42578125" style="5" customWidth="1"/>
    <col min="3855" max="3855" width="11.7109375" style="5" customWidth="1"/>
    <col min="3856" max="3856" width="18.140625" style="5" customWidth="1"/>
    <col min="3857" max="3857" width="18.28515625" style="5" customWidth="1"/>
    <col min="3858" max="3858" width="16.7109375" style="5" customWidth="1"/>
    <col min="3859" max="3859" width="17.85546875" style="5" customWidth="1"/>
    <col min="3860" max="3860" width="16.85546875" style="5" customWidth="1"/>
    <col min="3861" max="3861" width="15.7109375" style="5" bestFit="1" customWidth="1"/>
    <col min="3862" max="3862" width="15.28515625" style="5" customWidth="1"/>
    <col min="3863" max="3863" width="24.7109375" style="5" customWidth="1"/>
    <col min="3864" max="3864" width="10.28515625" style="5" customWidth="1"/>
    <col min="3865" max="3865" width="9.28515625" style="5" bestFit="1" customWidth="1"/>
    <col min="3866" max="4101" width="9.140625" style="5"/>
    <col min="4102" max="4102" width="15.85546875" style="5" customWidth="1"/>
    <col min="4103" max="4103" width="15.28515625" style="5" customWidth="1"/>
    <col min="4104" max="4104" width="16.85546875" style="5" customWidth="1"/>
    <col min="4105" max="4105" width="21.42578125" style="5" customWidth="1"/>
    <col min="4106" max="4106" width="16.7109375" style="5" customWidth="1"/>
    <col min="4107" max="4107" width="17.7109375" style="5" customWidth="1"/>
    <col min="4108" max="4108" width="16.140625" style="5" customWidth="1"/>
    <col min="4109" max="4109" width="27.140625" style="5" customWidth="1"/>
    <col min="4110" max="4110" width="12.42578125" style="5" customWidth="1"/>
    <col min="4111" max="4111" width="11.7109375" style="5" customWidth="1"/>
    <col min="4112" max="4112" width="18.140625" style="5" customWidth="1"/>
    <col min="4113" max="4113" width="18.28515625" style="5" customWidth="1"/>
    <col min="4114" max="4114" width="16.7109375" style="5" customWidth="1"/>
    <col min="4115" max="4115" width="17.85546875" style="5" customWidth="1"/>
    <col min="4116" max="4116" width="16.85546875" style="5" customWidth="1"/>
    <col min="4117" max="4117" width="15.7109375" style="5" bestFit="1" customWidth="1"/>
    <col min="4118" max="4118" width="15.28515625" style="5" customWidth="1"/>
    <col min="4119" max="4119" width="24.7109375" style="5" customWidth="1"/>
    <col min="4120" max="4120" width="10.28515625" style="5" customWidth="1"/>
    <col min="4121" max="4121" width="9.28515625" style="5" bestFit="1" customWidth="1"/>
    <col min="4122" max="4357" width="9.140625" style="5"/>
    <col min="4358" max="4358" width="15.85546875" style="5" customWidth="1"/>
    <col min="4359" max="4359" width="15.28515625" style="5" customWidth="1"/>
    <col min="4360" max="4360" width="16.85546875" style="5" customWidth="1"/>
    <col min="4361" max="4361" width="21.42578125" style="5" customWidth="1"/>
    <col min="4362" max="4362" width="16.7109375" style="5" customWidth="1"/>
    <col min="4363" max="4363" width="17.7109375" style="5" customWidth="1"/>
    <col min="4364" max="4364" width="16.140625" style="5" customWidth="1"/>
    <col min="4365" max="4365" width="27.140625" style="5" customWidth="1"/>
    <col min="4366" max="4366" width="12.42578125" style="5" customWidth="1"/>
    <col min="4367" max="4367" width="11.7109375" style="5" customWidth="1"/>
    <col min="4368" max="4368" width="18.140625" style="5" customWidth="1"/>
    <col min="4369" max="4369" width="18.28515625" style="5" customWidth="1"/>
    <col min="4370" max="4370" width="16.7109375" style="5" customWidth="1"/>
    <col min="4371" max="4371" width="17.85546875" style="5" customWidth="1"/>
    <col min="4372" max="4372" width="16.85546875" style="5" customWidth="1"/>
    <col min="4373" max="4373" width="15.7109375" style="5" bestFit="1" customWidth="1"/>
    <col min="4374" max="4374" width="15.28515625" style="5" customWidth="1"/>
    <col min="4375" max="4375" width="24.7109375" style="5" customWidth="1"/>
    <col min="4376" max="4376" width="10.28515625" style="5" customWidth="1"/>
    <col min="4377" max="4377" width="9.28515625" style="5" bestFit="1" customWidth="1"/>
    <col min="4378" max="4613" width="9.140625" style="5"/>
    <col min="4614" max="4614" width="15.85546875" style="5" customWidth="1"/>
    <col min="4615" max="4615" width="15.28515625" style="5" customWidth="1"/>
    <col min="4616" max="4616" width="16.85546875" style="5" customWidth="1"/>
    <col min="4617" max="4617" width="21.42578125" style="5" customWidth="1"/>
    <col min="4618" max="4618" width="16.7109375" style="5" customWidth="1"/>
    <col min="4619" max="4619" width="17.7109375" style="5" customWidth="1"/>
    <col min="4620" max="4620" width="16.140625" style="5" customWidth="1"/>
    <col min="4621" max="4621" width="27.140625" style="5" customWidth="1"/>
    <col min="4622" max="4622" width="12.42578125" style="5" customWidth="1"/>
    <col min="4623" max="4623" width="11.7109375" style="5" customWidth="1"/>
    <col min="4624" max="4624" width="18.140625" style="5" customWidth="1"/>
    <col min="4625" max="4625" width="18.28515625" style="5" customWidth="1"/>
    <col min="4626" max="4626" width="16.7109375" style="5" customWidth="1"/>
    <col min="4627" max="4627" width="17.85546875" style="5" customWidth="1"/>
    <col min="4628" max="4628" width="16.85546875" style="5" customWidth="1"/>
    <col min="4629" max="4629" width="15.7109375" style="5" bestFit="1" customWidth="1"/>
    <col min="4630" max="4630" width="15.28515625" style="5" customWidth="1"/>
    <col min="4631" max="4631" width="24.7109375" style="5" customWidth="1"/>
    <col min="4632" max="4632" width="10.28515625" style="5" customWidth="1"/>
    <col min="4633" max="4633" width="9.28515625" style="5" bestFit="1" customWidth="1"/>
    <col min="4634" max="4869" width="9.140625" style="5"/>
    <col min="4870" max="4870" width="15.85546875" style="5" customWidth="1"/>
    <col min="4871" max="4871" width="15.28515625" style="5" customWidth="1"/>
    <col min="4872" max="4872" width="16.85546875" style="5" customWidth="1"/>
    <col min="4873" max="4873" width="21.42578125" style="5" customWidth="1"/>
    <col min="4874" max="4874" width="16.7109375" style="5" customWidth="1"/>
    <col min="4875" max="4875" width="17.7109375" style="5" customWidth="1"/>
    <col min="4876" max="4876" width="16.140625" style="5" customWidth="1"/>
    <col min="4877" max="4877" width="27.140625" style="5" customWidth="1"/>
    <col min="4878" max="4878" width="12.42578125" style="5" customWidth="1"/>
    <col min="4879" max="4879" width="11.7109375" style="5" customWidth="1"/>
    <col min="4880" max="4880" width="18.140625" style="5" customWidth="1"/>
    <col min="4881" max="4881" width="18.28515625" style="5" customWidth="1"/>
    <col min="4882" max="4882" width="16.7109375" style="5" customWidth="1"/>
    <col min="4883" max="4883" width="17.85546875" style="5" customWidth="1"/>
    <col min="4884" max="4884" width="16.85546875" style="5" customWidth="1"/>
    <col min="4885" max="4885" width="15.7109375" style="5" bestFit="1" customWidth="1"/>
    <col min="4886" max="4886" width="15.28515625" style="5" customWidth="1"/>
    <col min="4887" max="4887" width="24.7109375" style="5" customWidth="1"/>
    <col min="4888" max="4888" width="10.28515625" style="5" customWidth="1"/>
    <col min="4889" max="4889" width="9.28515625" style="5" bestFit="1" customWidth="1"/>
    <col min="4890" max="5125" width="9.140625" style="5"/>
    <col min="5126" max="5126" width="15.85546875" style="5" customWidth="1"/>
    <col min="5127" max="5127" width="15.28515625" style="5" customWidth="1"/>
    <col min="5128" max="5128" width="16.85546875" style="5" customWidth="1"/>
    <col min="5129" max="5129" width="21.42578125" style="5" customWidth="1"/>
    <col min="5130" max="5130" width="16.7109375" style="5" customWidth="1"/>
    <col min="5131" max="5131" width="17.7109375" style="5" customWidth="1"/>
    <col min="5132" max="5132" width="16.140625" style="5" customWidth="1"/>
    <col min="5133" max="5133" width="27.140625" style="5" customWidth="1"/>
    <col min="5134" max="5134" width="12.42578125" style="5" customWidth="1"/>
    <col min="5135" max="5135" width="11.7109375" style="5" customWidth="1"/>
    <col min="5136" max="5136" width="18.140625" style="5" customWidth="1"/>
    <col min="5137" max="5137" width="18.28515625" style="5" customWidth="1"/>
    <col min="5138" max="5138" width="16.7109375" style="5" customWidth="1"/>
    <col min="5139" max="5139" width="17.85546875" style="5" customWidth="1"/>
    <col min="5140" max="5140" width="16.85546875" style="5" customWidth="1"/>
    <col min="5141" max="5141" width="15.7109375" style="5" bestFit="1" customWidth="1"/>
    <col min="5142" max="5142" width="15.28515625" style="5" customWidth="1"/>
    <col min="5143" max="5143" width="24.7109375" style="5" customWidth="1"/>
    <col min="5144" max="5144" width="10.28515625" style="5" customWidth="1"/>
    <col min="5145" max="5145" width="9.28515625" style="5" bestFit="1" customWidth="1"/>
    <col min="5146" max="5381" width="9.140625" style="5"/>
    <col min="5382" max="5382" width="15.85546875" style="5" customWidth="1"/>
    <col min="5383" max="5383" width="15.28515625" style="5" customWidth="1"/>
    <col min="5384" max="5384" width="16.85546875" style="5" customWidth="1"/>
    <col min="5385" max="5385" width="21.42578125" style="5" customWidth="1"/>
    <col min="5386" max="5386" width="16.7109375" style="5" customWidth="1"/>
    <col min="5387" max="5387" width="17.7109375" style="5" customWidth="1"/>
    <col min="5388" max="5388" width="16.140625" style="5" customWidth="1"/>
    <col min="5389" max="5389" width="27.140625" style="5" customWidth="1"/>
    <col min="5390" max="5390" width="12.42578125" style="5" customWidth="1"/>
    <col min="5391" max="5391" width="11.7109375" style="5" customWidth="1"/>
    <col min="5392" max="5392" width="18.140625" style="5" customWidth="1"/>
    <col min="5393" max="5393" width="18.28515625" style="5" customWidth="1"/>
    <col min="5394" max="5394" width="16.7109375" style="5" customWidth="1"/>
    <col min="5395" max="5395" width="17.85546875" style="5" customWidth="1"/>
    <col min="5396" max="5396" width="16.85546875" style="5" customWidth="1"/>
    <col min="5397" max="5397" width="15.7109375" style="5" bestFit="1" customWidth="1"/>
    <col min="5398" max="5398" width="15.28515625" style="5" customWidth="1"/>
    <col min="5399" max="5399" width="24.7109375" style="5" customWidth="1"/>
    <col min="5400" max="5400" width="10.28515625" style="5" customWidth="1"/>
    <col min="5401" max="5401" width="9.28515625" style="5" bestFit="1" customWidth="1"/>
    <col min="5402" max="5637" width="9.140625" style="5"/>
    <col min="5638" max="5638" width="15.85546875" style="5" customWidth="1"/>
    <col min="5639" max="5639" width="15.28515625" style="5" customWidth="1"/>
    <col min="5640" max="5640" width="16.85546875" style="5" customWidth="1"/>
    <col min="5641" max="5641" width="21.42578125" style="5" customWidth="1"/>
    <col min="5642" max="5642" width="16.7109375" style="5" customWidth="1"/>
    <col min="5643" max="5643" width="17.7109375" style="5" customWidth="1"/>
    <col min="5644" max="5644" width="16.140625" style="5" customWidth="1"/>
    <col min="5645" max="5645" width="27.140625" style="5" customWidth="1"/>
    <col min="5646" max="5646" width="12.42578125" style="5" customWidth="1"/>
    <col min="5647" max="5647" width="11.7109375" style="5" customWidth="1"/>
    <col min="5648" max="5648" width="18.140625" style="5" customWidth="1"/>
    <col min="5649" max="5649" width="18.28515625" style="5" customWidth="1"/>
    <col min="5650" max="5650" width="16.7109375" style="5" customWidth="1"/>
    <col min="5651" max="5651" width="17.85546875" style="5" customWidth="1"/>
    <col min="5652" max="5652" width="16.85546875" style="5" customWidth="1"/>
    <col min="5653" max="5653" width="15.7109375" style="5" bestFit="1" customWidth="1"/>
    <col min="5654" max="5654" width="15.28515625" style="5" customWidth="1"/>
    <col min="5655" max="5655" width="24.7109375" style="5" customWidth="1"/>
    <col min="5656" max="5656" width="10.28515625" style="5" customWidth="1"/>
    <col min="5657" max="5657" width="9.28515625" style="5" bestFit="1" customWidth="1"/>
    <col min="5658" max="5893" width="9.140625" style="5"/>
    <col min="5894" max="5894" width="15.85546875" style="5" customWidth="1"/>
    <col min="5895" max="5895" width="15.28515625" style="5" customWidth="1"/>
    <col min="5896" max="5896" width="16.85546875" style="5" customWidth="1"/>
    <col min="5897" max="5897" width="21.42578125" style="5" customWidth="1"/>
    <col min="5898" max="5898" width="16.7109375" style="5" customWidth="1"/>
    <col min="5899" max="5899" width="17.7109375" style="5" customWidth="1"/>
    <col min="5900" max="5900" width="16.140625" style="5" customWidth="1"/>
    <col min="5901" max="5901" width="27.140625" style="5" customWidth="1"/>
    <col min="5902" max="5902" width="12.42578125" style="5" customWidth="1"/>
    <col min="5903" max="5903" width="11.7109375" style="5" customWidth="1"/>
    <col min="5904" max="5904" width="18.140625" style="5" customWidth="1"/>
    <col min="5905" max="5905" width="18.28515625" style="5" customWidth="1"/>
    <col min="5906" max="5906" width="16.7109375" style="5" customWidth="1"/>
    <col min="5907" max="5907" width="17.85546875" style="5" customWidth="1"/>
    <col min="5908" max="5908" width="16.85546875" style="5" customWidth="1"/>
    <col min="5909" max="5909" width="15.7109375" style="5" bestFit="1" customWidth="1"/>
    <col min="5910" max="5910" width="15.28515625" style="5" customWidth="1"/>
    <col min="5911" max="5911" width="24.7109375" style="5" customWidth="1"/>
    <col min="5912" max="5912" width="10.28515625" style="5" customWidth="1"/>
    <col min="5913" max="5913" width="9.28515625" style="5" bestFit="1" customWidth="1"/>
    <col min="5914" max="6149" width="9.140625" style="5"/>
    <col min="6150" max="6150" width="15.85546875" style="5" customWidth="1"/>
    <col min="6151" max="6151" width="15.28515625" style="5" customWidth="1"/>
    <col min="6152" max="6152" width="16.85546875" style="5" customWidth="1"/>
    <col min="6153" max="6153" width="21.42578125" style="5" customWidth="1"/>
    <col min="6154" max="6154" width="16.7109375" style="5" customWidth="1"/>
    <col min="6155" max="6155" width="17.7109375" style="5" customWidth="1"/>
    <col min="6156" max="6156" width="16.140625" style="5" customWidth="1"/>
    <col min="6157" max="6157" width="27.140625" style="5" customWidth="1"/>
    <col min="6158" max="6158" width="12.42578125" style="5" customWidth="1"/>
    <col min="6159" max="6159" width="11.7109375" style="5" customWidth="1"/>
    <col min="6160" max="6160" width="18.140625" style="5" customWidth="1"/>
    <col min="6161" max="6161" width="18.28515625" style="5" customWidth="1"/>
    <col min="6162" max="6162" width="16.7109375" style="5" customWidth="1"/>
    <col min="6163" max="6163" width="17.85546875" style="5" customWidth="1"/>
    <col min="6164" max="6164" width="16.85546875" style="5" customWidth="1"/>
    <col min="6165" max="6165" width="15.7109375" style="5" bestFit="1" customWidth="1"/>
    <col min="6166" max="6166" width="15.28515625" style="5" customWidth="1"/>
    <col min="6167" max="6167" width="24.7109375" style="5" customWidth="1"/>
    <col min="6168" max="6168" width="10.28515625" style="5" customWidth="1"/>
    <col min="6169" max="6169" width="9.28515625" style="5" bestFit="1" customWidth="1"/>
    <col min="6170" max="6405" width="9.140625" style="5"/>
    <col min="6406" max="6406" width="15.85546875" style="5" customWidth="1"/>
    <col min="6407" max="6407" width="15.28515625" style="5" customWidth="1"/>
    <col min="6408" max="6408" width="16.85546875" style="5" customWidth="1"/>
    <col min="6409" max="6409" width="21.42578125" style="5" customWidth="1"/>
    <col min="6410" max="6410" width="16.7109375" style="5" customWidth="1"/>
    <col min="6411" max="6411" width="17.7109375" style="5" customWidth="1"/>
    <col min="6412" max="6412" width="16.140625" style="5" customWidth="1"/>
    <col min="6413" max="6413" width="27.140625" style="5" customWidth="1"/>
    <col min="6414" max="6414" width="12.42578125" style="5" customWidth="1"/>
    <col min="6415" max="6415" width="11.7109375" style="5" customWidth="1"/>
    <col min="6416" max="6416" width="18.140625" style="5" customWidth="1"/>
    <col min="6417" max="6417" width="18.28515625" style="5" customWidth="1"/>
    <col min="6418" max="6418" width="16.7109375" style="5" customWidth="1"/>
    <col min="6419" max="6419" width="17.85546875" style="5" customWidth="1"/>
    <col min="6420" max="6420" width="16.85546875" style="5" customWidth="1"/>
    <col min="6421" max="6421" width="15.7109375" style="5" bestFit="1" customWidth="1"/>
    <col min="6422" max="6422" width="15.28515625" style="5" customWidth="1"/>
    <col min="6423" max="6423" width="24.7109375" style="5" customWidth="1"/>
    <col min="6424" max="6424" width="10.28515625" style="5" customWidth="1"/>
    <col min="6425" max="6425" width="9.28515625" style="5" bestFit="1" customWidth="1"/>
    <col min="6426" max="6661" width="9.140625" style="5"/>
    <col min="6662" max="6662" width="15.85546875" style="5" customWidth="1"/>
    <col min="6663" max="6663" width="15.28515625" style="5" customWidth="1"/>
    <col min="6664" max="6664" width="16.85546875" style="5" customWidth="1"/>
    <col min="6665" max="6665" width="21.42578125" style="5" customWidth="1"/>
    <col min="6666" max="6666" width="16.7109375" style="5" customWidth="1"/>
    <col min="6667" max="6667" width="17.7109375" style="5" customWidth="1"/>
    <col min="6668" max="6668" width="16.140625" style="5" customWidth="1"/>
    <col min="6669" max="6669" width="27.140625" style="5" customWidth="1"/>
    <col min="6670" max="6670" width="12.42578125" style="5" customWidth="1"/>
    <col min="6671" max="6671" width="11.7109375" style="5" customWidth="1"/>
    <col min="6672" max="6672" width="18.140625" style="5" customWidth="1"/>
    <col min="6673" max="6673" width="18.28515625" style="5" customWidth="1"/>
    <col min="6674" max="6674" width="16.7109375" style="5" customWidth="1"/>
    <col min="6675" max="6675" width="17.85546875" style="5" customWidth="1"/>
    <col min="6676" max="6676" width="16.85546875" style="5" customWidth="1"/>
    <col min="6677" max="6677" width="15.7109375" style="5" bestFit="1" customWidth="1"/>
    <col min="6678" max="6678" width="15.28515625" style="5" customWidth="1"/>
    <col min="6679" max="6679" width="24.7109375" style="5" customWidth="1"/>
    <col min="6680" max="6680" width="10.28515625" style="5" customWidth="1"/>
    <col min="6681" max="6681" width="9.28515625" style="5" bestFit="1" customWidth="1"/>
    <col min="6682" max="6917" width="9.140625" style="5"/>
    <col min="6918" max="6918" width="15.85546875" style="5" customWidth="1"/>
    <col min="6919" max="6919" width="15.28515625" style="5" customWidth="1"/>
    <col min="6920" max="6920" width="16.85546875" style="5" customWidth="1"/>
    <col min="6921" max="6921" width="21.42578125" style="5" customWidth="1"/>
    <col min="6922" max="6922" width="16.7109375" style="5" customWidth="1"/>
    <col min="6923" max="6923" width="17.7109375" style="5" customWidth="1"/>
    <col min="6924" max="6924" width="16.140625" style="5" customWidth="1"/>
    <col min="6925" max="6925" width="27.140625" style="5" customWidth="1"/>
    <col min="6926" max="6926" width="12.42578125" style="5" customWidth="1"/>
    <col min="6927" max="6927" width="11.7109375" style="5" customWidth="1"/>
    <col min="6928" max="6928" width="18.140625" style="5" customWidth="1"/>
    <col min="6929" max="6929" width="18.28515625" style="5" customWidth="1"/>
    <col min="6930" max="6930" width="16.7109375" style="5" customWidth="1"/>
    <col min="6931" max="6931" width="17.85546875" style="5" customWidth="1"/>
    <col min="6932" max="6932" width="16.85546875" style="5" customWidth="1"/>
    <col min="6933" max="6933" width="15.7109375" style="5" bestFit="1" customWidth="1"/>
    <col min="6934" max="6934" width="15.28515625" style="5" customWidth="1"/>
    <col min="6935" max="6935" width="24.7109375" style="5" customWidth="1"/>
    <col min="6936" max="6936" width="10.28515625" style="5" customWidth="1"/>
    <col min="6937" max="6937" width="9.28515625" style="5" bestFit="1" customWidth="1"/>
    <col min="6938" max="7173" width="9.140625" style="5"/>
    <col min="7174" max="7174" width="15.85546875" style="5" customWidth="1"/>
    <col min="7175" max="7175" width="15.28515625" style="5" customWidth="1"/>
    <col min="7176" max="7176" width="16.85546875" style="5" customWidth="1"/>
    <col min="7177" max="7177" width="21.42578125" style="5" customWidth="1"/>
    <col min="7178" max="7178" width="16.7109375" style="5" customWidth="1"/>
    <col min="7179" max="7179" width="17.7109375" style="5" customWidth="1"/>
    <col min="7180" max="7180" width="16.140625" style="5" customWidth="1"/>
    <col min="7181" max="7181" width="27.140625" style="5" customWidth="1"/>
    <col min="7182" max="7182" width="12.42578125" style="5" customWidth="1"/>
    <col min="7183" max="7183" width="11.7109375" style="5" customWidth="1"/>
    <col min="7184" max="7184" width="18.140625" style="5" customWidth="1"/>
    <col min="7185" max="7185" width="18.28515625" style="5" customWidth="1"/>
    <col min="7186" max="7186" width="16.7109375" style="5" customWidth="1"/>
    <col min="7187" max="7187" width="17.85546875" style="5" customWidth="1"/>
    <col min="7188" max="7188" width="16.85546875" style="5" customWidth="1"/>
    <col min="7189" max="7189" width="15.7109375" style="5" bestFit="1" customWidth="1"/>
    <col min="7190" max="7190" width="15.28515625" style="5" customWidth="1"/>
    <col min="7191" max="7191" width="24.7109375" style="5" customWidth="1"/>
    <col min="7192" max="7192" width="10.28515625" style="5" customWidth="1"/>
    <col min="7193" max="7193" width="9.28515625" style="5" bestFit="1" customWidth="1"/>
    <col min="7194" max="7429" width="9.140625" style="5"/>
    <col min="7430" max="7430" width="15.85546875" style="5" customWidth="1"/>
    <col min="7431" max="7431" width="15.28515625" style="5" customWidth="1"/>
    <col min="7432" max="7432" width="16.85546875" style="5" customWidth="1"/>
    <col min="7433" max="7433" width="21.42578125" style="5" customWidth="1"/>
    <col min="7434" max="7434" width="16.7109375" style="5" customWidth="1"/>
    <col min="7435" max="7435" width="17.7109375" style="5" customWidth="1"/>
    <col min="7436" max="7436" width="16.140625" style="5" customWidth="1"/>
    <col min="7437" max="7437" width="27.140625" style="5" customWidth="1"/>
    <col min="7438" max="7438" width="12.42578125" style="5" customWidth="1"/>
    <col min="7439" max="7439" width="11.7109375" style="5" customWidth="1"/>
    <col min="7440" max="7440" width="18.140625" style="5" customWidth="1"/>
    <col min="7441" max="7441" width="18.28515625" style="5" customWidth="1"/>
    <col min="7442" max="7442" width="16.7109375" style="5" customWidth="1"/>
    <col min="7443" max="7443" width="17.85546875" style="5" customWidth="1"/>
    <col min="7444" max="7444" width="16.85546875" style="5" customWidth="1"/>
    <col min="7445" max="7445" width="15.7109375" style="5" bestFit="1" customWidth="1"/>
    <col min="7446" max="7446" width="15.28515625" style="5" customWidth="1"/>
    <col min="7447" max="7447" width="24.7109375" style="5" customWidth="1"/>
    <col min="7448" max="7448" width="10.28515625" style="5" customWidth="1"/>
    <col min="7449" max="7449" width="9.28515625" style="5" bestFit="1" customWidth="1"/>
    <col min="7450" max="7685" width="9.140625" style="5"/>
    <col min="7686" max="7686" width="15.85546875" style="5" customWidth="1"/>
    <col min="7687" max="7687" width="15.28515625" style="5" customWidth="1"/>
    <col min="7688" max="7688" width="16.85546875" style="5" customWidth="1"/>
    <col min="7689" max="7689" width="21.42578125" style="5" customWidth="1"/>
    <col min="7690" max="7690" width="16.7109375" style="5" customWidth="1"/>
    <col min="7691" max="7691" width="17.7109375" style="5" customWidth="1"/>
    <col min="7692" max="7692" width="16.140625" style="5" customWidth="1"/>
    <col min="7693" max="7693" width="27.140625" style="5" customWidth="1"/>
    <col min="7694" max="7694" width="12.42578125" style="5" customWidth="1"/>
    <col min="7695" max="7695" width="11.7109375" style="5" customWidth="1"/>
    <col min="7696" max="7696" width="18.140625" style="5" customWidth="1"/>
    <col min="7697" max="7697" width="18.28515625" style="5" customWidth="1"/>
    <col min="7698" max="7698" width="16.7109375" style="5" customWidth="1"/>
    <col min="7699" max="7699" width="17.85546875" style="5" customWidth="1"/>
    <col min="7700" max="7700" width="16.85546875" style="5" customWidth="1"/>
    <col min="7701" max="7701" width="15.7109375" style="5" bestFit="1" customWidth="1"/>
    <col min="7702" max="7702" width="15.28515625" style="5" customWidth="1"/>
    <col min="7703" max="7703" width="24.7109375" style="5" customWidth="1"/>
    <col min="7704" max="7704" width="10.28515625" style="5" customWidth="1"/>
    <col min="7705" max="7705" width="9.28515625" style="5" bestFit="1" customWidth="1"/>
    <col min="7706" max="7941" width="9.140625" style="5"/>
    <col min="7942" max="7942" width="15.85546875" style="5" customWidth="1"/>
    <col min="7943" max="7943" width="15.28515625" style="5" customWidth="1"/>
    <col min="7944" max="7944" width="16.85546875" style="5" customWidth="1"/>
    <col min="7945" max="7945" width="21.42578125" style="5" customWidth="1"/>
    <col min="7946" max="7946" width="16.7109375" style="5" customWidth="1"/>
    <col min="7947" max="7947" width="17.7109375" style="5" customWidth="1"/>
    <col min="7948" max="7948" width="16.140625" style="5" customWidth="1"/>
    <col min="7949" max="7949" width="27.140625" style="5" customWidth="1"/>
    <col min="7950" max="7950" width="12.42578125" style="5" customWidth="1"/>
    <col min="7951" max="7951" width="11.7109375" style="5" customWidth="1"/>
    <col min="7952" max="7952" width="18.140625" style="5" customWidth="1"/>
    <col min="7953" max="7953" width="18.28515625" style="5" customWidth="1"/>
    <col min="7954" max="7954" width="16.7109375" style="5" customWidth="1"/>
    <col min="7955" max="7955" width="17.85546875" style="5" customWidth="1"/>
    <col min="7956" max="7956" width="16.85546875" style="5" customWidth="1"/>
    <col min="7957" max="7957" width="15.7109375" style="5" bestFit="1" customWidth="1"/>
    <col min="7958" max="7958" width="15.28515625" style="5" customWidth="1"/>
    <col min="7959" max="7959" width="24.7109375" style="5" customWidth="1"/>
    <col min="7960" max="7960" width="10.28515625" style="5" customWidth="1"/>
    <col min="7961" max="7961" width="9.28515625" style="5" bestFit="1" customWidth="1"/>
    <col min="7962" max="8197" width="9.140625" style="5"/>
    <col min="8198" max="8198" width="15.85546875" style="5" customWidth="1"/>
    <col min="8199" max="8199" width="15.28515625" style="5" customWidth="1"/>
    <col min="8200" max="8200" width="16.85546875" style="5" customWidth="1"/>
    <col min="8201" max="8201" width="21.42578125" style="5" customWidth="1"/>
    <col min="8202" max="8202" width="16.7109375" style="5" customWidth="1"/>
    <col min="8203" max="8203" width="17.7109375" style="5" customWidth="1"/>
    <col min="8204" max="8204" width="16.140625" style="5" customWidth="1"/>
    <col min="8205" max="8205" width="27.140625" style="5" customWidth="1"/>
    <col min="8206" max="8206" width="12.42578125" style="5" customWidth="1"/>
    <col min="8207" max="8207" width="11.7109375" style="5" customWidth="1"/>
    <col min="8208" max="8208" width="18.140625" style="5" customWidth="1"/>
    <col min="8209" max="8209" width="18.28515625" style="5" customWidth="1"/>
    <col min="8210" max="8210" width="16.7109375" style="5" customWidth="1"/>
    <col min="8211" max="8211" width="17.85546875" style="5" customWidth="1"/>
    <col min="8212" max="8212" width="16.85546875" style="5" customWidth="1"/>
    <col min="8213" max="8213" width="15.7109375" style="5" bestFit="1" customWidth="1"/>
    <col min="8214" max="8214" width="15.28515625" style="5" customWidth="1"/>
    <col min="8215" max="8215" width="24.7109375" style="5" customWidth="1"/>
    <col min="8216" max="8216" width="10.28515625" style="5" customWidth="1"/>
    <col min="8217" max="8217" width="9.28515625" style="5" bestFit="1" customWidth="1"/>
    <col min="8218" max="8453" width="9.140625" style="5"/>
    <col min="8454" max="8454" width="15.85546875" style="5" customWidth="1"/>
    <col min="8455" max="8455" width="15.28515625" style="5" customWidth="1"/>
    <col min="8456" max="8456" width="16.85546875" style="5" customWidth="1"/>
    <col min="8457" max="8457" width="21.42578125" style="5" customWidth="1"/>
    <col min="8458" max="8458" width="16.7109375" style="5" customWidth="1"/>
    <col min="8459" max="8459" width="17.7109375" style="5" customWidth="1"/>
    <col min="8460" max="8460" width="16.140625" style="5" customWidth="1"/>
    <col min="8461" max="8461" width="27.140625" style="5" customWidth="1"/>
    <col min="8462" max="8462" width="12.42578125" style="5" customWidth="1"/>
    <col min="8463" max="8463" width="11.7109375" style="5" customWidth="1"/>
    <col min="8464" max="8464" width="18.140625" style="5" customWidth="1"/>
    <col min="8465" max="8465" width="18.28515625" style="5" customWidth="1"/>
    <col min="8466" max="8466" width="16.7109375" style="5" customWidth="1"/>
    <col min="8467" max="8467" width="17.85546875" style="5" customWidth="1"/>
    <col min="8468" max="8468" width="16.85546875" style="5" customWidth="1"/>
    <col min="8469" max="8469" width="15.7109375" style="5" bestFit="1" customWidth="1"/>
    <col min="8470" max="8470" width="15.28515625" style="5" customWidth="1"/>
    <col min="8471" max="8471" width="24.7109375" style="5" customWidth="1"/>
    <col min="8472" max="8472" width="10.28515625" style="5" customWidth="1"/>
    <col min="8473" max="8473" width="9.28515625" style="5" bestFit="1" customWidth="1"/>
    <col min="8474" max="8709" width="9.140625" style="5"/>
    <col min="8710" max="8710" width="15.85546875" style="5" customWidth="1"/>
    <col min="8711" max="8711" width="15.28515625" style="5" customWidth="1"/>
    <col min="8712" max="8712" width="16.85546875" style="5" customWidth="1"/>
    <col min="8713" max="8713" width="21.42578125" style="5" customWidth="1"/>
    <col min="8714" max="8714" width="16.7109375" style="5" customWidth="1"/>
    <col min="8715" max="8715" width="17.7109375" style="5" customWidth="1"/>
    <col min="8716" max="8716" width="16.140625" style="5" customWidth="1"/>
    <col min="8717" max="8717" width="27.140625" style="5" customWidth="1"/>
    <col min="8718" max="8718" width="12.42578125" style="5" customWidth="1"/>
    <col min="8719" max="8719" width="11.7109375" style="5" customWidth="1"/>
    <col min="8720" max="8720" width="18.140625" style="5" customWidth="1"/>
    <col min="8721" max="8721" width="18.28515625" style="5" customWidth="1"/>
    <col min="8722" max="8722" width="16.7109375" style="5" customWidth="1"/>
    <col min="8723" max="8723" width="17.85546875" style="5" customWidth="1"/>
    <col min="8724" max="8724" width="16.85546875" style="5" customWidth="1"/>
    <col min="8725" max="8725" width="15.7109375" style="5" bestFit="1" customWidth="1"/>
    <col min="8726" max="8726" width="15.28515625" style="5" customWidth="1"/>
    <col min="8727" max="8727" width="24.7109375" style="5" customWidth="1"/>
    <col min="8728" max="8728" width="10.28515625" style="5" customWidth="1"/>
    <col min="8729" max="8729" width="9.28515625" style="5" bestFit="1" customWidth="1"/>
    <col min="8730" max="8965" width="9.140625" style="5"/>
    <col min="8966" max="8966" width="15.85546875" style="5" customWidth="1"/>
    <col min="8967" max="8967" width="15.28515625" style="5" customWidth="1"/>
    <col min="8968" max="8968" width="16.85546875" style="5" customWidth="1"/>
    <col min="8969" max="8969" width="21.42578125" style="5" customWidth="1"/>
    <col min="8970" max="8970" width="16.7109375" style="5" customWidth="1"/>
    <col min="8971" max="8971" width="17.7109375" style="5" customWidth="1"/>
    <col min="8972" max="8972" width="16.140625" style="5" customWidth="1"/>
    <col min="8973" max="8973" width="27.140625" style="5" customWidth="1"/>
    <col min="8974" max="8974" width="12.42578125" style="5" customWidth="1"/>
    <col min="8975" max="8975" width="11.7109375" style="5" customWidth="1"/>
    <col min="8976" max="8976" width="18.140625" style="5" customWidth="1"/>
    <col min="8977" max="8977" width="18.28515625" style="5" customWidth="1"/>
    <col min="8978" max="8978" width="16.7109375" style="5" customWidth="1"/>
    <col min="8979" max="8979" width="17.85546875" style="5" customWidth="1"/>
    <col min="8980" max="8980" width="16.85546875" style="5" customWidth="1"/>
    <col min="8981" max="8981" width="15.7109375" style="5" bestFit="1" customWidth="1"/>
    <col min="8982" max="8982" width="15.28515625" style="5" customWidth="1"/>
    <col min="8983" max="8983" width="24.7109375" style="5" customWidth="1"/>
    <col min="8984" max="8984" width="10.28515625" style="5" customWidth="1"/>
    <col min="8985" max="8985" width="9.28515625" style="5" bestFit="1" customWidth="1"/>
    <col min="8986" max="9221" width="9.140625" style="5"/>
    <col min="9222" max="9222" width="15.85546875" style="5" customWidth="1"/>
    <col min="9223" max="9223" width="15.28515625" style="5" customWidth="1"/>
    <col min="9224" max="9224" width="16.85546875" style="5" customWidth="1"/>
    <col min="9225" max="9225" width="21.42578125" style="5" customWidth="1"/>
    <col min="9226" max="9226" width="16.7109375" style="5" customWidth="1"/>
    <col min="9227" max="9227" width="17.7109375" style="5" customWidth="1"/>
    <col min="9228" max="9228" width="16.140625" style="5" customWidth="1"/>
    <col min="9229" max="9229" width="27.140625" style="5" customWidth="1"/>
    <col min="9230" max="9230" width="12.42578125" style="5" customWidth="1"/>
    <col min="9231" max="9231" width="11.7109375" style="5" customWidth="1"/>
    <col min="9232" max="9232" width="18.140625" style="5" customWidth="1"/>
    <col min="9233" max="9233" width="18.28515625" style="5" customWidth="1"/>
    <col min="9234" max="9234" width="16.7109375" style="5" customWidth="1"/>
    <col min="9235" max="9235" width="17.85546875" style="5" customWidth="1"/>
    <col min="9236" max="9236" width="16.85546875" style="5" customWidth="1"/>
    <col min="9237" max="9237" width="15.7109375" style="5" bestFit="1" customWidth="1"/>
    <col min="9238" max="9238" width="15.28515625" style="5" customWidth="1"/>
    <col min="9239" max="9239" width="24.7109375" style="5" customWidth="1"/>
    <col min="9240" max="9240" width="10.28515625" style="5" customWidth="1"/>
    <col min="9241" max="9241" width="9.28515625" style="5" bestFit="1" customWidth="1"/>
    <col min="9242" max="9477" width="9.140625" style="5"/>
    <col min="9478" max="9478" width="15.85546875" style="5" customWidth="1"/>
    <col min="9479" max="9479" width="15.28515625" style="5" customWidth="1"/>
    <col min="9480" max="9480" width="16.85546875" style="5" customWidth="1"/>
    <col min="9481" max="9481" width="21.42578125" style="5" customWidth="1"/>
    <col min="9482" max="9482" width="16.7109375" style="5" customWidth="1"/>
    <col min="9483" max="9483" width="17.7109375" style="5" customWidth="1"/>
    <col min="9484" max="9484" width="16.140625" style="5" customWidth="1"/>
    <col min="9485" max="9485" width="27.140625" style="5" customWidth="1"/>
    <col min="9486" max="9486" width="12.42578125" style="5" customWidth="1"/>
    <col min="9487" max="9487" width="11.7109375" style="5" customWidth="1"/>
    <col min="9488" max="9488" width="18.140625" style="5" customWidth="1"/>
    <col min="9489" max="9489" width="18.28515625" style="5" customWidth="1"/>
    <col min="9490" max="9490" width="16.7109375" style="5" customWidth="1"/>
    <col min="9491" max="9491" width="17.85546875" style="5" customWidth="1"/>
    <col min="9492" max="9492" width="16.85546875" style="5" customWidth="1"/>
    <col min="9493" max="9493" width="15.7109375" style="5" bestFit="1" customWidth="1"/>
    <col min="9494" max="9494" width="15.28515625" style="5" customWidth="1"/>
    <col min="9495" max="9495" width="24.7109375" style="5" customWidth="1"/>
    <col min="9496" max="9496" width="10.28515625" style="5" customWidth="1"/>
    <col min="9497" max="9497" width="9.28515625" style="5" bestFit="1" customWidth="1"/>
    <col min="9498" max="9733" width="9.140625" style="5"/>
    <col min="9734" max="9734" width="15.85546875" style="5" customWidth="1"/>
    <col min="9735" max="9735" width="15.28515625" style="5" customWidth="1"/>
    <col min="9736" max="9736" width="16.85546875" style="5" customWidth="1"/>
    <col min="9737" max="9737" width="21.42578125" style="5" customWidth="1"/>
    <col min="9738" max="9738" width="16.7109375" style="5" customWidth="1"/>
    <col min="9739" max="9739" width="17.7109375" style="5" customWidth="1"/>
    <col min="9740" max="9740" width="16.140625" style="5" customWidth="1"/>
    <col min="9741" max="9741" width="27.140625" style="5" customWidth="1"/>
    <col min="9742" max="9742" width="12.42578125" style="5" customWidth="1"/>
    <col min="9743" max="9743" width="11.7109375" style="5" customWidth="1"/>
    <col min="9744" max="9744" width="18.140625" style="5" customWidth="1"/>
    <col min="9745" max="9745" width="18.28515625" style="5" customWidth="1"/>
    <col min="9746" max="9746" width="16.7109375" style="5" customWidth="1"/>
    <col min="9747" max="9747" width="17.85546875" style="5" customWidth="1"/>
    <col min="9748" max="9748" width="16.85546875" style="5" customWidth="1"/>
    <col min="9749" max="9749" width="15.7109375" style="5" bestFit="1" customWidth="1"/>
    <col min="9750" max="9750" width="15.28515625" style="5" customWidth="1"/>
    <col min="9751" max="9751" width="24.7109375" style="5" customWidth="1"/>
    <col min="9752" max="9752" width="10.28515625" style="5" customWidth="1"/>
    <col min="9753" max="9753" width="9.28515625" style="5" bestFit="1" customWidth="1"/>
    <col min="9754" max="9989" width="9.140625" style="5"/>
    <col min="9990" max="9990" width="15.85546875" style="5" customWidth="1"/>
    <col min="9991" max="9991" width="15.28515625" style="5" customWidth="1"/>
    <col min="9992" max="9992" width="16.85546875" style="5" customWidth="1"/>
    <col min="9993" max="9993" width="21.42578125" style="5" customWidth="1"/>
    <col min="9994" max="9994" width="16.7109375" style="5" customWidth="1"/>
    <col min="9995" max="9995" width="17.7109375" style="5" customWidth="1"/>
    <col min="9996" max="9996" width="16.140625" style="5" customWidth="1"/>
    <col min="9997" max="9997" width="27.140625" style="5" customWidth="1"/>
    <col min="9998" max="9998" width="12.42578125" style="5" customWidth="1"/>
    <col min="9999" max="9999" width="11.7109375" style="5" customWidth="1"/>
    <col min="10000" max="10000" width="18.140625" style="5" customWidth="1"/>
    <col min="10001" max="10001" width="18.28515625" style="5" customWidth="1"/>
    <col min="10002" max="10002" width="16.7109375" style="5" customWidth="1"/>
    <col min="10003" max="10003" width="17.85546875" style="5" customWidth="1"/>
    <col min="10004" max="10004" width="16.85546875" style="5" customWidth="1"/>
    <col min="10005" max="10005" width="15.7109375" style="5" bestFit="1" customWidth="1"/>
    <col min="10006" max="10006" width="15.28515625" style="5" customWidth="1"/>
    <col min="10007" max="10007" width="24.7109375" style="5" customWidth="1"/>
    <col min="10008" max="10008" width="10.28515625" style="5" customWidth="1"/>
    <col min="10009" max="10009" width="9.28515625" style="5" bestFit="1" customWidth="1"/>
    <col min="10010" max="10245" width="9.140625" style="5"/>
    <col min="10246" max="10246" width="15.85546875" style="5" customWidth="1"/>
    <col min="10247" max="10247" width="15.28515625" style="5" customWidth="1"/>
    <col min="10248" max="10248" width="16.85546875" style="5" customWidth="1"/>
    <col min="10249" max="10249" width="21.42578125" style="5" customWidth="1"/>
    <col min="10250" max="10250" width="16.7109375" style="5" customWidth="1"/>
    <col min="10251" max="10251" width="17.7109375" style="5" customWidth="1"/>
    <col min="10252" max="10252" width="16.140625" style="5" customWidth="1"/>
    <col min="10253" max="10253" width="27.140625" style="5" customWidth="1"/>
    <col min="10254" max="10254" width="12.42578125" style="5" customWidth="1"/>
    <col min="10255" max="10255" width="11.7109375" style="5" customWidth="1"/>
    <col min="10256" max="10256" width="18.140625" style="5" customWidth="1"/>
    <col min="10257" max="10257" width="18.28515625" style="5" customWidth="1"/>
    <col min="10258" max="10258" width="16.7109375" style="5" customWidth="1"/>
    <col min="10259" max="10259" width="17.85546875" style="5" customWidth="1"/>
    <col min="10260" max="10260" width="16.85546875" style="5" customWidth="1"/>
    <col min="10261" max="10261" width="15.7109375" style="5" bestFit="1" customWidth="1"/>
    <col min="10262" max="10262" width="15.28515625" style="5" customWidth="1"/>
    <col min="10263" max="10263" width="24.7109375" style="5" customWidth="1"/>
    <col min="10264" max="10264" width="10.28515625" style="5" customWidth="1"/>
    <col min="10265" max="10265" width="9.28515625" style="5" bestFit="1" customWidth="1"/>
    <col min="10266" max="10501" width="9.140625" style="5"/>
    <col min="10502" max="10502" width="15.85546875" style="5" customWidth="1"/>
    <col min="10503" max="10503" width="15.28515625" style="5" customWidth="1"/>
    <col min="10504" max="10504" width="16.85546875" style="5" customWidth="1"/>
    <col min="10505" max="10505" width="21.42578125" style="5" customWidth="1"/>
    <col min="10506" max="10506" width="16.7109375" style="5" customWidth="1"/>
    <col min="10507" max="10507" width="17.7109375" style="5" customWidth="1"/>
    <col min="10508" max="10508" width="16.140625" style="5" customWidth="1"/>
    <col min="10509" max="10509" width="27.140625" style="5" customWidth="1"/>
    <col min="10510" max="10510" width="12.42578125" style="5" customWidth="1"/>
    <col min="10511" max="10511" width="11.7109375" style="5" customWidth="1"/>
    <col min="10512" max="10512" width="18.140625" style="5" customWidth="1"/>
    <col min="10513" max="10513" width="18.28515625" style="5" customWidth="1"/>
    <col min="10514" max="10514" width="16.7109375" style="5" customWidth="1"/>
    <col min="10515" max="10515" width="17.85546875" style="5" customWidth="1"/>
    <col min="10516" max="10516" width="16.85546875" style="5" customWidth="1"/>
    <col min="10517" max="10517" width="15.7109375" style="5" bestFit="1" customWidth="1"/>
    <col min="10518" max="10518" width="15.28515625" style="5" customWidth="1"/>
    <col min="10519" max="10519" width="24.7109375" style="5" customWidth="1"/>
    <col min="10520" max="10520" width="10.28515625" style="5" customWidth="1"/>
    <col min="10521" max="10521" width="9.28515625" style="5" bestFit="1" customWidth="1"/>
    <col min="10522" max="10757" width="9.140625" style="5"/>
    <col min="10758" max="10758" width="15.85546875" style="5" customWidth="1"/>
    <col min="10759" max="10759" width="15.28515625" style="5" customWidth="1"/>
    <col min="10760" max="10760" width="16.85546875" style="5" customWidth="1"/>
    <col min="10761" max="10761" width="21.42578125" style="5" customWidth="1"/>
    <col min="10762" max="10762" width="16.7109375" style="5" customWidth="1"/>
    <col min="10763" max="10763" width="17.7109375" style="5" customWidth="1"/>
    <col min="10764" max="10764" width="16.140625" style="5" customWidth="1"/>
    <col min="10765" max="10765" width="27.140625" style="5" customWidth="1"/>
    <col min="10766" max="10766" width="12.42578125" style="5" customWidth="1"/>
    <col min="10767" max="10767" width="11.7109375" style="5" customWidth="1"/>
    <col min="10768" max="10768" width="18.140625" style="5" customWidth="1"/>
    <col min="10769" max="10769" width="18.28515625" style="5" customWidth="1"/>
    <col min="10770" max="10770" width="16.7109375" style="5" customWidth="1"/>
    <col min="10771" max="10771" width="17.85546875" style="5" customWidth="1"/>
    <col min="10772" max="10772" width="16.85546875" style="5" customWidth="1"/>
    <col min="10773" max="10773" width="15.7109375" style="5" bestFit="1" customWidth="1"/>
    <col min="10774" max="10774" width="15.28515625" style="5" customWidth="1"/>
    <col min="10775" max="10775" width="24.7109375" style="5" customWidth="1"/>
    <col min="10776" max="10776" width="10.28515625" style="5" customWidth="1"/>
    <col min="10777" max="10777" width="9.28515625" style="5" bestFit="1" customWidth="1"/>
    <col min="10778" max="11013" width="9.140625" style="5"/>
    <col min="11014" max="11014" width="15.85546875" style="5" customWidth="1"/>
    <col min="11015" max="11015" width="15.28515625" style="5" customWidth="1"/>
    <col min="11016" max="11016" width="16.85546875" style="5" customWidth="1"/>
    <col min="11017" max="11017" width="21.42578125" style="5" customWidth="1"/>
    <col min="11018" max="11018" width="16.7109375" style="5" customWidth="1"/>
    <col min="11019" max="11019" width="17.7109375" style="5" customWidth="1"/>
    <col min="11020" max="11020" width="16.140625" style="5" customWidth="1"/>
    <col min="11021" max="11021" width="27.140625" style="5" customWidth="1"/>
    <col min="11022" max="11022" width="12.42578125" style="5" customWidth="1"/>
    <col min="11023" max="11023" width="11.7109375" style="5" customWidth="1"/>
    <col min="11024" max="11024" width="18.140625" style="5" customWidth="1"/>
    <col min="11025" max="11025" width="18.28515625" style="5" customWidth="1"/>
    <col min="11026" max="11026" width="16.7109375" style="5" customWidth="1"/>
    <col min="11027" max="11027" width="17.85546875" style="5" customWidth="1"/>
    <col min="11028" max="11028" width="16.85546875" style="5" customWidth="1"/>
    <col min="11029" max="11029" width="15.7109375" style="5" bestFit="1" customWidth="1"/>
    <col min="11030" max="11030" width="15.28515625" style="5" customWidth="1"/>
    <col min="11031" max="11031" width="24.7109375" style="5" customWidth="1"/>
    <col min="11032" max="11032" width="10.28515625" style="5" customWidth="1"/>
    <col min="11033" max="11033" width="9.28515625" style="5" bestFit="1" customWidth="1"/>
    <col min="11034" max="11269" width="9.140625" style="5"/>
    <col min="11270" max="11270" width="15.85546875" style="5" customWidth="1"/>
    <col min="11271" max="11271" width="15.28515625" style="5" customWidth="1"/>
    <col min="11272" max="11272" width="16.85546875" style="5" customWidth="1"/>
    <col min="11273" max="11273" width="21.42578125" style="5" customWidth="1"/>
    <col min="11274" max="11274" width="16.7109375" style="5" customWidth="1"/>
    <col min="11275" max="11275" width="17.7109375" style="5" customWidth="1"/>
    <col min="11276" max="11276" width="16.140625" style="5" customWidth="1"/>
    <col min="11277" max="11277" width="27.140625" style="5" customWidth="1"/>
    <col min="11278" max="11278" width="12.42578125" style="5" customWidth="1"/>
    <col min="11279" max="11279" width="11.7109375" style="5" customWidth="1"/>
    <col min="11280" max="11280" width="18.140625" style="5" customWidth="1"/>
    <col min="11281" max="11281" width="18.28515625" style="5" customWidth="1"/>
    <col min="11282" max="11282" width="16.7109375" style="5" customWidth="1"/>
    <col min="11283" max="11283" width="17.85546875" style="5" customWidth="1"/>
    <col min="11284" max="11284" width="16.85546875" style="5" customWidth="1"/>
    <col min="11285" max="11285" width="15.7109375" style="5" bestFit="1" customWidth="1"/>
    <col min="11286" max="11286" width="15.28515625" style="5" customWidth="1"/>
    <col min="11287" max="11287" width="24.7109375" style="5" customWidth="1"/>
    <col min="11288" max="11288" width="10.28515625" style="5" customWidth="1"/>
    <col min="11289" max="11289" width="9.28515625" style="5" bestFit="1" customWidth="1"/>
    <col min="11290" max="11525" width="9.140625" style="5"/>
    <col min="11526" max="11526" width="15.85546875" style="5" customWidth="1"/>
    <col min="11527" max="11527" width="15.28515625" style="5" customWidth="1"/>
    <col min="11528" max="11528" width="16.85546875" style="5" customWidth="1"/>
    <col min="11529" max="11529" width="21.42578125" style="5" customWidth="1"/>
    <col min="11530" max="11530" width="16.7109375" style="5" customWidth="1"/>
    <col min="11531" max="11531" width="17.7109375" style="5" customWidth="1"/>
    <col min="11532" max="11532" width="16.140625" style="5" customWidth="1"/>
    <col min="11533" max="11533" width="27.140625" style="5" customWidth="1"/>
    <col min="11534" max="11534" width="12.42578125" style="5" customWidth="1"/>
    <col min="11535" max="11535" width="11.7109375" style="5" customWidth="1"/>
    <col min="11536" max="11536" width="18.140625" style="5" customWidth="1"/>
    <col min="11537" max="11537" width="18.28515625" style="5" customWidth="1"/>
    <col min="11538" max="11538" width="16.7109375" style="5" customWidth="1"/>
    <col min="11539" max="11539" width="17.85546875" style="5" customWidth="1"/>
    <col min="11540" max="11540" width="16.85546875" style="5" customWidth="1"/>
    <col min="11541" max="11541" width="15.7109375" style="5" bestFit="1" customWidth="1"/>
    <col min="11542" max="11542" width="15.28515625" style="5" customWidth="1"/>
    <col min="11543" max="11543" width="24.7109375" style="5" customWidth="1"/>
    <col min="11544" max="11544" width="10.28515625" style="5" customWidth="1"/>
    <col min="11545" max="11545" width="9.28515625" style="5" bestFit="1" customWidth="1"/>
    <col min="11546" max="11781" width="9.140625" style="5"/>
    <col min="11782" max="11782" width="15.85546875" style="5" customWidth="1"/>
    <col min="11783" max="11783" width="15.28515625" style="5" customWidth="1"/>
    <col min="11784" max="11784" width="16.85546875" style="5" customWidth="1"/>
    <col min="11785" max="11785" width="21.42578125" style="5" customWidth="1"/>
    <col min="11786" max="11786" width="16.7109375" style="5" customWidth="1"/>
    <col min="11787" max="11787" width="17.7109375" style="5" customWidth="1"/>
    <col min="11788" max="11788" width="16.140625" style="5" customWidth="1"/>
    <col min="11789" max="11789" width="27.140625" style="5" customWidth="1"/>
    <col min="11790" max="11790" width="12.42578125" style="5" customWidth="1"/>
    <col min="11791" max="11791" width="11.7109375" style="5" customWidth="1"/>
    <col min="11792" max="11792" width="18.140625" style="5" customWidth="1"/>
    <col min="11793" max="11793" width="18.28515625" style="5" customWidth="1"/>
    <col min="11794" max="11794" width="16.7109375" style="5" customWidth="1"/>
    <col min="11795" max="11795" width="17.85546875" style="5" customWidth="1"/>
    <col min="11796" max="11796" width="16.85546875" style="5" customWidth="1"/>
    <col min="11797" max="11797" width="15.7109375" style="5" bestFit="1" customWidth="1"/>
    <col min="11798" max="11798" width="15.28515625" style="5" customWidth="1"/>
    <col min="11799" max="11799" width="24.7109375" style="5" customWidth="1"/>
    <col min="11800" max="11800" width="10.28515625" style="5" customWidth="1"/>
    <col min="11801" max="11801" width="9.28515625" style="5" bestFit="1" customWidth="1"/>
    <col min="11802" max="12037" width="9.140625" style="5"/>
    <col min="12038" max="12038" width="15.85546875" style="5" customWidth="1"/>
    <col min="12039" max="12039" width="15.28515625" style="5" customWidth="1"/>
    <col min="12040" max="12040" width="16.85546875" style="5" customWidth="1"/>
    <col min="12041" max="12041" width="21.42578125" style="5" customWidth="1"/>
    <col min="12042" max="12042" width="16.7109375" style="5" customWidth="1"/>
    <col min="12043" max="12043" width="17.7109375" style="5" customWidth="1"/>
    <col min="12044" max="12044" width="16.140625" style="5" customWidth="1"/>
    <col min="12045" max="12045" width="27.140625" style="5" customWidth="1"/>
    <col min="12046" max="12046" width="12.42578125" style="5" customWidth="1"/>
    <col min="12047" max="12047" width="11.7109375" style="5" customWidth="1"/>
    <col min="12048" max="12048" width="18.140625" style="5" customWidth="1"/>
    <col min="12049" max="12049" width="18.28515625" style="5" customWidth="1"/>
    <col min="12050" max="12050" width="16.7109375" style="5" customWidth="1"/>
    <col min="12051" max="12051" width="17.85546875" style="5" customWidth="1"/>
    <col min="12052" max="12052" width="16.85546875" style="5" customWidth="1"/>
    <col min="12053" max="12053" width="15.7109375" style="5" bestFit="1" customWidth="1"/>
    <col min="12054" max="12054" width="15.28515625" style="5" customWidth="1"/>
    <col min="12055" max="12055" width="24.7109375" style="5" customWidth="1"/>
    <col min="12056" max="12056" width="10.28515625" style="5" customWidth="1"/>
    <col min="12057" max="12057" width="9.28515625" style="5" bestFit="1" customWidth="1"/>
    <col min="12058" max="12293" width="9.140625" style="5"/>
    <col min="12294" max="12294" width="15.85546875" style="5" customWidth="1"/>
    <col min="12295" max="12295" width="15.28515625" style="5" customWidth="1"/>
    <col min="12296" max="12296" width="16.85546875" style="5" customWidth="1"/>
    <col min="12297" max="12297" width="21.42578125" style="5" customWidth="1"/>
    <col min="12298" max="12298" width="16.7109375" style="5" customWidth="1"/>
    <col min="12299" max="12299" width="17.7109375" style="5" customWidth="1"/>
    <col min="12300" max="12300" width="16.140625" style="5" customWidth="1"/>
    <col min="12301" max="12301" width="27.140625" style="5" customWidth="1"/>
    <col min="12302" max="12302" width="12.42578125" style="5" customWidth="1"/>
    <col min="12303" max="12303" width="11.7109375" style="5" customWidth="1"/>
    <col min="12304" max="12304" width="18.140625" style="5" customWidth="1"/>
    <col min="12305" max="12305" width="18.28515625" style="5" customWidth="1"/>
    <col min="12306" max="12306" width="16.7109375" style="5" customWidth="1"/>
    <col min="12307" max="12307" width="17.85546875" style="5" customWidth="1"/>
    <col min="12308" max="12308" width="16.85546875" style="5" customWidth="1"/>
    <col min="12309" max="12309" width="15.7109375" style="5" bestFit="1" customWidth="1"/>
    <col min="12310" max="12310" width="15.28515625" style="5" customWidth="1"/>
    <col min="12311" max="12311" width="24.7109375" style="5" customWidth="1"/>
    <col min="12312" max="12312" width="10.28515625" style="5" customWidth="1"/>
    <col min="12313" max="12313" width="9.28515625" style="5" bestFit="1" customWidth="1"/>
    <col min="12314" max="12549" width="9.140625" style="5"/>
    <col min="12550" max="12550" width="15.85546875" style="5" customWidth="1"/>
    <col min="12551" max="12551" width="15.28515625" style="5" customWidth="1"/>
    <col min="12552" max="12552" width="16.85546875" style="5" customWidth="1"/>
    <col min="12553" max="12553" width="21.42578125" style="5" customWidth="1"/>
    <col min="12554" max="12554" width="16.7109375" style="5" customWidth="1"/>
    <col min="12555" max="12555" width="17.7109375" style="5" customWidth="1"/>
    <col min="12556" max="12556" width="16.140625" style="5" customWidth="1"/>
    <col min="12557" max="12557" width="27.140625" style="5" customWidth="1"/>
    <col min="12558" max="12558" width="12.42578125" style="5" customWidth="1"/>
    <col min="12559" max="12559" width="11.7109375" style="5" customWidth="1"/>
    <col min="12560" max="12560" width="18.140625" style="5" customWidth="1"/>
    <col min="12561" max="12561" width="18.28515625" style="5" customWidth="1"/>
    <col min="12562" max="12562" width="16.7109375" style="5" customWidth="1"/>
    <col min="12563" max="12563" width="17.85546875" style="5" customWidth="1"/>
    <col min="12564" max="12564" width="16.85546875" style="5" customWidth="1"/>
    <col min="12565" max="12565" width="15.7109375" style="5" bestFit="1" customWidth="1"/>
    <col min="12566" max="12566" width="15.28515625" style="5" customWidth="1"/>
    <col min="12567" max="12567" width="24.7109375" style="5" customWidth="1"/>
    <col min="12568" max="12568" width="10.28515625" style="5" customWidth="1"/>
    <col min="12569" max="12569" width="9.28515625" style="5" bestFit="1" customWidth="1"/>
    <col min="12570" max="12805" width="9.140625" style="5"/>
    <col min="12806" max="12806" width="15.85546875" style="5" customWidth="1"/>
    <col min="12807" max="12807" width="15.28515625" style="5" customWidth="1"/>
    <col min="12808" max="12808" width="16.85546875" style="5" customWidth="1"/>
    <col min="12809" max="12809" width="21.42578125" style="5" customWidth="1"/>
    <col min="12810" max="12810" width="16.7109375" style="5" customWidth="1"/>
    <col min="12811" max="12811" width="17.7109375" style="5" customWidth="1"/>
    <col min="12812" max="12812" width="16.140625" style="5" customWidth="1"/>
    <col min="12813" max="12813" width="27.140625" style="5" customWidth="1"/>
    <col min="12814" max="12814" width="12.42578125" style="5" customWidth="1"/>
    <col min="12815" max="12815" width="11.7109375" style="5" customWidth="1"/>
    <col min="12816" max="12816" width="18.140625" style="5" customWidth="1"/>
    <col min="12817" max="12817" width="18.28515625" style="5" customWidth="1"/>
    <col min="12818" max="12818" width="16.7109375" style="5" customWidth="1"/>
    <col min="12819" max="12819" width="17.85546875" style="5" customWidth="1"/>
    <col min="12820" max="12820" width="16.85546875" style="5" customWidth="1"/>
    <col min="12821" max="12821" width="15.7109375" style="5" bestFit="1" customWidth="1"/>
    <col min="12822" max="12822" width="15.28515625" style="5" customWidth="1"/>
    <col min="12823" max="12823" width="24.7109375" style="5" customWidth="1"/>
    <col min="12824" max="12824" width="10.28515625" style="5" customWidth="1"/>
    <col min="12825" max="12825" width="9.28515625" style="5" bestFit="1" customWidth="1"/>
    <col min="12826" max="13061" width="9.140625" style="5"/>
    <col min="13062" max="13062" width="15.85546875" style="5" customWidth="1"/>
    <col min="13063" max="13063" width="15.28515625" style="5" customWidth="1"/>
    <col min="13064" max="13064" width="16.85546875" style="5" customWidth="1"/>
    <col min="13065" max="13065" width="21.42578125" style="5" customWidth="1"/>
    <col min="13066" max="13066" width="16.7109375" style="5" customWidth="1"/>
    <col min="13067" max="13067" width="17.7109375" style="5" customWidth="1"/>
    <col min="13068" max="13068" width="16.140625" style="5" customWidth="1"/>
    <col min="13069" max="13069" width="27.140625" style="5" customWidth="1"/>
    <col min="13070" max="13070" width="12.42578125" style="5" customWidth="1"/>
    <col min="13071" max="13071" width="11.7109375" style="5" customWidth="1"/>
    <col min="13072" max="13072" width="18.140625" style="5" customWidth="1"/>
    <col min="13073" max="13073" width="18.28515625" style="5" customWidth="1"/>
    <col min="13074" max="13074" width="16.7109375" style="5" customWidth="1"/>
    <col min="13075" max="13075" width="17.85546875" style="5" customWidth="1"/>
    <col min="13076" max="13076" width="16.85546875" style="5" customWidth="1"/>
    <col min="13077" max="13077" width="15.7109375" style="5" bestFit="1" customWidth="1"/>
    <col min="13078" max="13078" width="15.28515625" style="5" customWidth="1"/>
    <col min="13079" max="13079" width="24.7109375" style="5" customWidth="1"/>
    <col min="13080" max="13080" width="10.28515625" style="5" customWidth="1"/>
    <col min="13081" max="13081" width="9.28515625" style="5" bestFit="1" customWidth="1"/>
    <col min="13082" max="13317" width="9.140625" style="5"/>
    <col min="13318" max="13318" width="15.85546875" style="5" customWidth="1"/>
    <col min="13319" max="13319" width="15.28515625" style="5" customWidth="1"/>
    <col min="13320" max="13320" width="16.85546875" style="5" customWidth="1"/>
    <col min="13321" max="13321" width="21.42578125" style="5" customWidth="1"/>
    <col min="13322" max="13322" width="16.7109375" style="5" customWidth="1"/>
    <col min="13323" max="13323" width="17.7109375" style="5" customWidth="1"/>
    <col min="13324" max="13324" width="16.140625" style="5" customWidth="1"/>
    <col min="13325" max="13325" width="27.140625" style="5" customWidth="1"/>
    <col min="13326" max="13326" width="12.42578125" style="5" customWidth="1"/>
    <col min="13327" max="13327" width="11.7109375" style="5" customWidth="1"/>
    <col min="13328" max="13328" width="18.140625" style="5" customWidth="1"/>
    <col min="13329" max="13329" width="18.28515625" style="5" customWidth="1"/>
    <col min="13330" max="13330" width="16.7109375" style="5" customWidth="1"/>
    <col min="13331" max="13331" width="17.85546875" style="5" customWidth="1"/>
    <col min="13332" max="13332" width="16.85546875" style="5" customWidth="1"/>
    <col min="13333" max="13333" width="15.7109375" style="5" bestFit="1" customWidth="1"/>
    <col min="13334" max="13334" width="15.28515625" style="5" customWidth="1"/>
    <col min="13335" max="13335" width="24.7109375" style="5" customWidth="1"/>
    <col min="13336" max="13336" width="10.28515625" style="5" customWidth="1"/>
    <col min="13337" max="13337" width="9.28515625" style="5" bestFit="1" customWidth="1"/>
    <col min="13338" max="13573" width="9.140625" style="5"/>
    <col min="13574" max="13574" width="15.85546875" style="5" customWidth="1"/>
    <col min="13575" max="13575" width="15.28515625" style="5" customWidth="1"/>
    <col min="13576" max="13576" width="16.85546875" style="5" customWidth="1"/>
    <col min="13577" max="13577" width="21.42578125" style="5" customWidth="1"/>
    <col min="13578" max="13578" width="16.7109375" style="5" customWidth="1"/>
    <col min="13579" max="13579" width="17.7109375" style="5" customWidth="1"/>
    <col min="13580" max="13580" width="16.140625" style="5" customWidth="1"/>
    <col min="13581" max="13581" width="27.140625" style="5" customWidth="1"/>
    <col min="13582" max="13582" width="12.42578125" style="5" customWidth="1"/>
    <col min="13583" max="13583" width="11.7109375" style="5" customWidth="1"/>
    <col min="13584" max="13584" width="18.140625" style="5" customWidth="1"/>
    <col min="13585" max="13585" width="18.28515625" style="5" customWidth="1"/>
    <col min="13586" max="13586" width="16.7109375" style="5" customWidth="1"/>
    <col min="13587" max="13587" width="17.85546875" style="5" customWidth="1"/>
    <col min="13588" max="13588" width="16.85546875" style="5" customWidth="1"/>
    <col min="13589" max="13589" width="15.7109375" style="5" bestFit="1" customWidth="1"/>
    <col min="13590" max="13590" width="15.28515625" style="5" customWidth="1"/>
    <col min="13591" max="13591" width="24.7109375" style="5" customWidth="1"/>
    <col min="13592" max="13592" width="10.28515625" style="5" customWidth="1"/>
    <col min="13593" max="13593" width="9.28515625" style="5" bestFit="1" customWidth="1"/>
    <col min="13594" max="13829" width="9.140625" style="5"/>
    <col min="13830" max="13830" width="15.85546875" style="5" customWidth="1"/>
    <col min="13831" max="13831" width="15.28515625" style="5" customWidth="1"/>
    <col min="13832" max="13832" width="16.85546875" style="5" customWidth="1"/>
    <col min="13833" max="13833" width="21.42578125" style="5" customWidth="1"/>
    <col min="13834" max="13834" width="16.7109375" style="5" customWidth="1"/>
    <col min="13835" max="13835" width="17.7109375" style="5" customWidth="1"/>
    <col min="13836" max="13836" width="16.140625" style="5" customWidth="1"/>
    <col min="13837" max="13837" width="27.140625" style="5" customWidth="1"/>
    <col min="13838" max="13838" width="12.42578125" style="5" customWidth="1"/>
    <col min="13839" max="13839" width="11.7109375" style="5" customWidth="1"/>
    <col min="13840" max="13840" width="18.140625" style="5" customWidth="1"/>
    <col min="13841" max="13841" width="18.28515625" style="5" customWidth="1"/>
    <col min="13842" max="13842" width="16.7109375" style="5" customWidth="1"/>
    <col min="13843" max="13843" width="17.85546875" style="5" customWidth="1"/>
    <col min="13844" max="13844" width="16.85546875" style="5" customWidth="1"/>
    <col min="13845" max="13845" width="15.7109375" style="5" bestFit="1" customWidth="1"/>
    <col min="13846" max="13846" width="15.28515625" style="5" customWidth="1"/>
    <col min="13847" max="13847" width="24.7109375" style="5" customWidth="1"/>
    <col min="13848" max="13848" width="10.28515625" style="5" customWidth="1"/>
    <col min="13849" max="13849" width="9.28515625" style="5" bestFit="1" customWidth="1"/>
    <col min="13850" max="14085" width="9.140625" style="5"/>
    <col min="14086" max="14086" width="15.85546875" style="5" customWidth="1"/>
    <col min="14087" max="14087" width="15.28515625" style="5" customWidth="1"/>
    <col min="14088" max="14088" width="16.85546875" style="5" customWidth="1"/>
    <col min="14089" max="14089" width="21.42578125" style="5" customWidth="1"/>
    <col min="14090" max="14090" width="16.7109375" style="5" customWidth="1"/>
    <col min="14091" max="14091" width="17.7109375" style="5" customWidth="1"/>
    <col min="14092" max="14092" width="16.140625" style="5" customWidth="1"/>
    <col min="14093" max="14093" width="27.140625" style="5" customWidth="1"/>
    <col min="14094" max="14094" width="12.42578125" style="5" customWidth="1"/>
    <col min="14095" max="14095" width="11.7109375" style="5" customWidth="1"/>
    <col min="14096" max="14096" width="18.140625" style="5" customWidth="1"/>
    <col min="14097" max="14097" width="18.28515625" style="5" customWidth="1"/>
    <col min="14098" max="14098" width="16.7109375" style="5" customWidth="1"/>
    <col min="14099" max="14099" width="17.85546875" style="5" customWidth="1"/>
    <col min="14100" max="14100" width="16.85546875" style="5" customWidth="1"/>
    <col min="14101" max="14101" width="15.7109375" style="5" bestFit="1" customWidth="1"/>
    <col min="14102" max="14102" width="15.28515625" style="5" customWidth="1"/>
    <col min="14103" max="14103" width="24.7109375" style="5" customWidth="1"/>
    <col min="14104" max="14104" width="10.28515625" style="5" customWidth="1"/>
    <col min="14105" max="14105" width="9.28515625" style="5" bestFit="1" customWidth="1"/>
    <col min="14106" max="14341" width="9.140625" style="5"/>
    <col min="14342" max="14342" width="15.85546875" style="5" customWidth="1"/>
    <col min="14343" max="14343" width="15.28515625" style="5" customWidth="1"/>
    <col min="14344" max="14344" width="16.85546875" style="5" customWidth="1"/>
    <col min="14345" max="14345" width="21.42578125" style="5" customWidth="1"/>
    <col min="14346" max="14346" width="16.7109375" style="5" customWidth="1"/>
    <col min="14347" max="14347" width="17.7109375" style="5" customWidth="1"/>
    <col min="14348" max="14348" width="16.140625" style="5" customWidth="1"/>
    <col min="14349" max="14349" width="27.140625" style="5" customWidth="1"/>
    <col min="14350" max="14350" width="12.42578125" style="5" customWidth="1"/>
    <col min="14351" max="14351" width="11.7109375" style="5" customWidth="1"/>
    <col min="14352" max="14352" width="18.140625" style="5" customWidth="1"/>
    <col min="14353" max="14353" width="18.28515625" style="5" customWidth="1"/>
    <col min="14354" max="14354" width="16.7109375" style="5" customWidth="1"/>
    <col min="14355" max="14355" width="17.85546875" style="5" customWidth="1"/>
    <col min="14356" max="14356" width="16.85546875" style="5" customWidth="1"/>
    <col min="14357" max="14357" width="15.7109375" style="5" bestFit="1" customWidth="1"/>
    <col min="14358" max="14358" width="15.28515625" style="5" customWidth="1"/>
    <col min="14359" max="14359" width="24.7109375" style="5" customWidth="1"/>
    <col min="14360" max="14360" width="10.28515625" style="5" customWidth="1"/>
    <col min="14361" max="14361" width="9.28515625" style="5" bestFit="1" customWidth="1"/>
    <col min="14362" max="14597" width="9.140625" style="5"/>
    <col min="14598" max="14598" width="15.85546875" style="5" customWidth="1"/>
    <col min="14599" max="14599" width="15.28515625" style="5" customWidth="1"/>
    <col min="14600" max="14600" width="16.85546875" style="5" customWidth="1"/>
    <col min="14601" max="14601" width="21.42578125" style="5" customWidth="1"/>
    <col min="14602" max="14602" width="16.7109375" style="5" customWidth="1"/>
    <col min="14603" max="14603" width="17.7109375" style="5" customWidth="1"/>
    <col min="14604" max="14604" width="16.140625" style="5" customWidth="1"/>
    <col min="14605" max="14605" width="27.140625" style="5" customWidth="1"/>
    <col min="14606" max="14606" width="12.42578125" style="5" customWidth="1"/>
    <col min="14607" max="14607" width="11.7109375" style="5" customWidth="1"/>
    <col min="14608" max="14608" width="18.140625" style="5" customWidth="1"/>
    <col min="14609" max="14609" width="18.28515625" style="5" customWidth="1"/>
    <col min="14610" max="14610" width="16.7109375" style="5" customWidth="1"/>
    <col min="14611" max="14611" width="17.85546875" style="5" customWidth="1"/>
    <col min="14612" max="14612" width="16.85546875" style="5" customWidth="1"/>
    <col min="14613" max="14613" width="15.7109375" style="5" bestFit="1" customWidth="1"/>
    <col min="14614" max="14614" width="15.28515625" style="5" customWidth="1"/>
    <col min="14615" max="14615" width="24.7109375" style="5" customWidth="1"/>
    <col min="14616" max="14616" width="10.28515625" style="5" customWidth="1"/>
    <col min="14617" max="14617" width="9.28515625" style="5" bestFit="1" customWidth="1"/>
    <col min="14618" max="14853" width="9.140625" style="5"/>
    <col min="14854" max="14854" width="15.85546875" style="5" customWidth="1"/>
    <col min="14855" max="14855" width="15.28515625" style="5" customWidth="1"/>
    <col min="14856" max="14856" width="16.85546875" style="5" customWidth="1"/>
    <col min="14857" max="14857" width="21.42578125" style="5" customWidth="1"/>
    <col min="14858" max="14858" width="16.7109375" style="5" customWidth="1"/>
    <col min="14859" max="14859" width="17.7109375" style="5" customWidth="1"/>
    <col min="14860" max="14860" width="16.140625" style="5" customWidth="1"/>
    <col min="14861" max="14861" width="27.140625" style="5" customWidth="1"/>
    <col min="14862" max="14862" width="12.42578125" style="5" customWidth="1"/>
    <col min="14863" max="14863" width="11.7109375" style="5" customWidth="1"/>
    <col min="14864" max="14864" width="18.140625" style="5" customWidth="1"/>
    <col min="14865" max="14865" width="18.28515625" style="5" customWidth="1"/>
    <col min="14866" max="14866" width="16.7109375" style="5" customWidth="1"/>
    <col min="14867" max="14867" width="17.85546875" style="5" customWidth="1"/>
    <col min="14868" max="14868" width="16.85546875" style="5" customWidth="1"/>
    <col min="14869" max="14869" width="15.7109375" style="5" bestFit="1" customWidth="1"/>
    <col min="14870" max="14870" width="15.28515625" style="5" customWidth="1"/>
    <col min="14871" max="14871" width="24.7109375" style="5" customWidth="1"/>
    <col min="14872" max="14872" width="10.28515625" style="5" customWidth="1"/>
    <col min="14873" max="14873" width="9.28515625" style="5" bestFit="1" customWidth="1"/>
    <col min="14874" max="15109" width="9.140625" style="5"/>
    <col min="15110" max="15110" width="15.85546875" style="5" customWidth="1"/>
    <col min="15111" max="15111" width="15.28515625" style="5" customWidth="1"/>
    <col min="15112" max="15112" width="16.85546875" style="5" customWidth="1"/>
    <col min="15113" max="15113" width="21.42578125" style="5" customWidth="1"/>
    <col min="15114" max="15114" width="16.7109375" style="5" customWidth="1"/>
    <col min="15115" max="15115" width="17.7109375" style="5" customWidth="1"/>
    <col min="15116" max="15116" width="16.140625" style="5" customWidth="1"/>
    <col min="15117" max="15117" width="27.140625" style="5" customWidth="1"/>
    <col min="15118" max="15118" width="12.42578125" style="5" customWidth="1"/>
    <col min="15119" max="15119" width="11.7109375" style="5" customWidth="1"/>
    <col min="15120" max="15120" width="18.140625" style="5" customWidth="1"/>
    <col min="15121" max="15121" width="18.28515625" style="5" customWidth="1"/>
    <col min="15122" max="15122" width="16.7109375" style="5" customWidth="1"/>
    <col min="15123" max="15123" width="17.85546875" style="5" customWidth="1"/>
    <col min="15124" max="15124" width="16.85546875" style="5" customWidth="1"/>
    <col min="15125" max="15125" width="15.7109375" style="5" bestFit="1" customWidth="1"/>
    <col min="15126" max="15126" width="15.28515625" style="5" customWidth="1"/>
    <col min="15127" max="15127" width="24.7109375" style="5" customWidth="1"/>
    <col min="15128" max="15128" width="10.28515625" style="5" customWidth="1"/>
    <col min="15129" max="15129" width="9.28515625" style="5" bestFit="1" customWidth="1"/>
    <col min="15130" max="15365" width="9.140625" style="5"/>
    <col min="15366" max="15366" width="15.85546875" style="5" customWidth="1"/>
    <col min="15367" max="15367" width="15.28515625" style="5" customWidth="1"/>
    <col min="15368" max="15368" width="16.85546875" style="5" customWidth="1"/>
    <col min="15369" max="15369" width="21.42578125" style="5" customWidth="1"/>
    <col min="15370" max="15370" width="16.7109375" style="5" customWidth="1"/>
    <col min="15371" max="15371" width="17.7109375" style="5" customWidth="1"/>
    <col min="15372" max="15372" width="16.140625" style="5" customWidth="1"/>
    <col min="15373" max="15373" width="27.140625" style="5" customWidth="1"/>
    <col min="15374" max="15374" width="12.42578125" style="5" customWidth="1"/>
    <col min="15375" max="15375" width="11.7109375" style="5" customWidth="1"/>
    <col min="15376" max="15376" width="18.140625" style="5" customWidth="1"/>
    <col min="15377" max="15377" width="18.28515625" style="5" customWidth="1"/>
    <col min="15378" max="15378" width="16.7109375" style="5" customWidth="1"/>
    <col min="15379" max="15379" width="17.85546875" style="5" customWidth="1"/>
    <col min="15380" max="15380" width="16.85546875" style="5" customWidth="1"/>
    <col min="15381" max="15381" width="15.7109375" style="5" bestFit="1" customWidth="1"/>
    <col min="15382" max="15382" width="15.28515625" style="5" customWidth="1"/>
    <col min="15383" max="15383" width="24.7109375" style="5" customWidth="1"/>
    <col min="15384" max="15384" width="10.28515625" style="5" customWidth="1"/>
    <col min="15385" max="15385" width="9.28515625" style="5" bestFit="1" customWidth="1"/>
    <col min="15386" max="15621" width="9.140625" style="5"/>
    <col min="15622" max="15622" width="15.85546875" style="5" customWidth="1"/>
    <col min="15623" max="15623" width="15.28515625" style="5" customWidth="1"/>
    <col min="15624" max="15624" width="16.85546875" style="5" customWidth="1"/>
    <col min="15625" max="15625" width="21.42578125" style="5" customWidth="1"/>
    <col min="15626" max="15626" width="16.7109375" style="5" customWidth="1"/>
    <col min="15627" max="15627" width="17.7109375" style="5" customWidth="1"/>
    <col min="15628" max="15628" width="16.140625" style="5" customWidth="1"/>
    <col min="15629" max="15629" width="27.140625" style="5" customWidth="1"/>
    <col min="15630" max="15630" width="12.42578125" style="5" customWidth="1"/>
    <col min="15631" max="15631" width="11.7109375" style="5" customWidth="1"/>
    <col min="15632" max="15632" width="18.140625" style="5" customWidth="1"/>
    <col min="15633" max="15633" width="18.28515625" style="5" customWidth="1"/>
    <col min="15634" max="15634" width="16.7109375" style="5" customWidth="1"/>
    <col min="15635" max="15635" width="17.85546875" style="5" customWidth="1"/>
    <col min="15636" max="15636" width="16.85546875" style="5" customWidth="1"/>
    <col min="15637" max="15637" width="15.7109375" style="5" bestFit="1" customWidth="1"/>
    <col min="15638" max="15638" width="15.28515625" style="5" customWidth="1"/>
    <col min="15639" max="15639" width="24.7109375" style="5" customWidth="1"/>
    <col min="15640" max="15640" width="10.28515625" style="5" customWidth="1"/>
    <col min="15641" max="15641" width="9.28515625" style="5" bestFit="1" customWidth="1"/>
    <col min="15642" max="15877" width="9.140625" style="5"/>
    <col min="15878" max="15878" width="15.85546875" style="5" customWidth="1"/>
    <col min="15879" max="15879" width="15.28515625" style="5" customWidth="1"/>
    <col min="15880" max="15880" width="16.85546875" style="5" customWidth="1"/>
    <col min="15881" max="15881" width="21.42578125" style="5" customWidth="1"/>
    <col min="15882" max="15882" width="16.7109375" style="5" customWidth="1"/>
    <col min="15883" max="15883" width="17.7109375" style="5" customWidth="1"/>
    <col min="15884" max="15884" width="16.140625" style="5" customWidth="1"/>
    <col min="15885" max="15885" width="27.140625" style="5" customWidth="1"/>
    <col min="15886" max="15886" width="12.42578125" style="5" customWidth="1"/>
    <col min="15887" max="15887" width="11.7109375" style="5" customWidth="1"/>
    <col min="15888" max="15888" width="18.140625" style="5" customWidth="1"/>
    <col min="15889" max="15889" width="18.28515625" style="5" customWidth="1"/>
    <col min="15890" max="15890" width="16.7109375" style="5" customWidth="1"/>
    <col min="15891" max="15891" width="17.85546875" style="5" customWidth="1"/>
    <col min="15892" max="15892" width="16.85546875" style="5" customWidth="1"/>
    <col min="15893" max="15893" width="15.7109375" style="5" bestFit="1" customWidth="1"/>
    <col min="15894" max="15894" width="15.28515625" style="5" customWidth="1"/>
    <col min="15895" max="15895" width="24.7109375" style="5" customWidth="1"/>
    <col min="15896" max="15896" width="10.28515625" style="5" customWidth="1"/>
    <col min="15897" max="15897" width="9.28515625" style="5" bestFit="1" customWidth="1"/>
    <col min="15898" max="16133" width="9.140625" style="5"/>
    <col min="16134" max="16134" width="15.85546875" style="5" customWidth="1"/>
    <col min="16135" max="16135" width="15.28515625" style="5" customWidth="1"/>
    <col min="16136" max="16136" width="16.85546875" style="5" customWidth="1"/>
    <col min="16137" max="16137" width="21.42578125" style="5" customWidth="1"/>
    <col min="16138" max="16138" width="16.7109375" style="5" customWidth="1"/>
    <col min="16139" max="16139" width="17.7109375" style="5" customWidth="1"/>
    <col min="16140" max="16140" width="16.140625" style="5" customWidth="1"/>
    <col min="16141" max="16141" width="27.140625" style="5" customWidth="1"/>
    <col min="16142" max="16142" width="12.42578125" style="5" customWidth="1"/>
    <col min="16143" max="16143" width="11.7109375" style="5" customWidth="1"/>
    <col min="16144" max="16144" width="18.140625" style="5" customWidth="1"/>
    <col min="16145" max="16145" width="18.28515625" style="5" customWidth="1"/>
    <col min="16146" max="16146" width="16.7109375" style="5" customWidth="1"/>
    <col min="16147" max="16147" width="17.85546875" style="5" customWidth="1"/>
    <col min="16148" max="16148" width="16.85546875" style="5" customWidth="1"/>
    <col min="16149" max="16149" width="15.7109375" style="5" bestFit="1" customWidth="1"/>
    <col min="16150" max="16150" width="15.28515625" style="5" customWidth="1"/>
    <col min="16151" max="16151" width="24.7109375" style="5" customWidth="1"/>
    <col min="16152" max="16152" width="10.28515625" style="5" customWidth="1"/>
    <col min="16153" max="16153" width="9.28515625" style="5" bestFit="1" customWidth="1"/>
    <col min="16154" max="16384" width="9.140625" style="5"/>
  </cols>
  <sheetData>
    <row r="1" spans="1:32" ht="60" customHeight="1" thickTop="1" thickBot="1" x14ac:dyDescent="0.25">
      <c r="A1" s="359" t="s">
        <v>1062</v>
      </c>
      <c r="B1" s="357" t="s">
        <v>140</v>
      </c>
      <c r="C1" s="3" t="s">
        <v>1</v>
      </c>
      <c r="D1" s="3" t="s">
        <v>120</v>
      </c>
      <c r="E1" s="3" t="s">
        <v>134</v>
      </c>
      <c r="F1" s="3" t="s">
        <v>2</v>
      </c>
      <c r="G1" s="3" t="s">
        <v>3</v>
      </c>
      <c r="H1" s="3" t="s">
        <v>183</v>
      </c>
      <c r="I1" s="3" t="s">
        <v>141</v>
      </c>
      <c r="J1" s="3" t="s">
        <v>871</v>
      </c>
      <c r="K1" s="3" t="s">
        <v>5</v>
      </c>
      <c r="L1" s="3" t="s">
        <v>142</v>
      </c>
      <c r="M1" s="3" t="s">
        <v>861</v>
      </c>
      <c r="N1" s="297" t="s">
        <v>1043</v>
      </c>
      <c r="O1" s="9" t="s">
        <v>143</v>
      </c>
      <c r="P1" s="9" t="s">
        <v>144</v>
      </c>
      <c r="Q1" s="3" t="s">
        <v>145</v>
      </c>
      <c r="R1" s="2" t="s">
        <v>146</v>
      </c>
      <c r="S1" s="2" t="s">
        <v>147</v>
      </c>
      <c r="T1" s="283" t="s">
        <v>961</v>
      </c>
      <c r="U1" s="283" t="s">
        <v>962</v>
      </c>
      <c r="V1" s="283" t="s">
        <v>963</v>
      </c>
      <c r="W1" s="283" t="s">
        <v>964</v>
      </c>
      <c r="X1" s="3" t="s">
        <v>148</v>
      </c>
      <c r="Y1" s="3" t="s">
        <v>394</v>
      </c>
      <c r="Z1" s="4"/>
      <c r="AA1" s="4"/>
      <c r="AB1" s="4"/>
      <c r="AC1" s="4"/>
      <c r="AD1" s="4"/>
      <c r="AE1" s="4"/>
      <c r="AF1" s="4"/>
    </row>
    <row r="2" spans="1:32" ht="31.5" customHeight="1" thickTop="1" thickBot="1" x14ac:dyDescent="0.25">
      <c r="B2" s="416" t="s">
        <v>943</v>
      </c>
      <c r="C2" s="416"/>
      <c r="D2" s="416"/>
      <c r="E2" s="416"/>
      <c r="F2" s="416"/>
      <c r="G2" s="416"/>
      <c r="H2" s="416"/>
      <c r="I2" s="416"/>
      <c r="J2" s="416"/>
      <c r="K2" s="416"/>
      <c r="L2" s="416"/>
      <c r="M2" s="416"/>
      <c r="N2" s="416"/>
      <c r="O2" s="416"/>
      <c r="P2" s="416"/>
      <c r="Q2" s="416"/>
      <c r="R2" s="416"/>
      <c r="S2" s="416"/>
      <c r="T2" s="416"/>
      <c r="U2" s="416"/>
      <c r="V2" s="416"/>
      <c r="W2" s="416"/>
      <c r="X2" s="416"/>
      <c r="Y2" s="416"/>
      <c r="Z2" s="4"/>
      <c r="AA2" s="4"/>
      <c r="AB2" s="4"/>
      <c r="AC2" s="4"/>
      <c r="AD2" s="4"/>
      <c r="AE2" s="4"/>
      <c r="AF2" s="4"/>
    </row>
    <row r="3" spans="1:32" s="13" customFormat="1" ht="122.25" customHeight="1" thickTop="1" thickBot="1" x14ac:dyDescent="0.3">
      <c r="A3" s="367">
        <v>90</v>
      </c>
      <c r="B3" s="358" t="s">
        <v>53</v>
      </c>
      <c r="C3" s="10" t="s">
        <v>54</v>
      </c>
      <c r="D3" s="10" t="s">
        <v>256</v>
      </c>
      <c r="E3" s="10" t="s">
        <v>8</v>
      </c>
      <c r="F3" s="10" t="s">
        <v>257</v>
      </c>
      <c r="G3" s="10" t="s">
        <v>55</v>
      </c>
      <c r="H3" s="10" t="s">
        <v>258</v>
      </c>
      <c r="I3" s="10" t="s">
        <v>9</v>
      </c>
      <c r="J3" s="10" t="s">
        <v>880</v>
      </c>
      <c r="K3" s="10" t="s">
        <v>10</v>
      </c>
      <c r="L3" s="11">
        <v>500000</v>
      </c>
      <c r="M3" s="11">
        <v>100000</v>
      </c>
      <c r="N3" s="317"/>
      <c r="O3" s="10" t="s">
        <v>266</v>
      </c>
      <c r="P3" s="10" t="s">
        <v>267</v>
      </c>
      <c r="Q3" s="13" t="s">
        <v>8</v>
      </c>
      <c r="R3" s="10" t="s">
        <v>259</v>
      </c>
      <c r="S3" s="10" t="s">
        <v>260</v>
      </c>
      <c r="T3" s="294" t="s">
        <v>8</v>
      </c>
      <c r="U3" s="294" t="s">
        <v>8</v>
      </c>
      <c r="V3" s="294" t="s">
        <v>8</v>
      </c>
      <c r="W3" s="294" t="s">
        <v>8</v>
      </c>
      <c r="X3" s="10" t="s">
        <v>261</v>
      </c>
      <c r="Y3" s="3" t="s">
        <v>173</v>
      </c>
    </row>
    <row r="4" spans="1:32" s="13" customFormat="1" ht="84.75" customHeight="1" thickTop="1" thickBot="1" x14ac:dyDescent="0.3">
      <c r="A4" s="367">
        <v>91</v>
      </c>
      <c r="B4" s="358" t="s">
        <v>53</v>
      </c>
      <c r="C4" s="10" t="s">
        <v>54</v>
      </c>
      <c r="D4" s="10" t="s">
        <v>262</v>
      </c>
      <c r="E4" s="10" t="s">
        <v>249</v>
      </c>
      <c r="F4" s="10" t="s">
        <v>56</v>
      </c>
      <c r="G4" s="10" t="s">
        <v>57</v>
      </c>
      <c r="H4" s="10" t="s">
        <v>263</v>
      </c>
      <c r="I4" s="10" t="s">
        <v>9</v>
      </c>
      <c r="J4" s="10" t="s">
        <v>880</v>
      </c>
      <c r="K4" s="10" t="s">
        <v>10</v>
      </c>
      <c r="L4" s="11">
        <v>159300</v>
      </c>
      <c r="M4" s="11">
        <v>159300</v>
      </c>
      <c r="N4" s="317"/>
      <c r="O4" s="10" t="s">
        <v>151</v>
      </c>
      <c r="P4" s="10" t="s">
        <v>487</v>
      </c>
      <c r="Q4" s="11" t="s">
        <v>8</v>
      </c>
      <c r="R4" s="11">
        <v>168698.7</v>
      </c>
      <c r="S4" s="11" t="s">
        <v>250</v>
      </c>
      <c r="T4" s="294" t="s">
        <v>8</v>
      </c>
      <c r="U4" s="294" t="s">
        <v>8</v>
      </c>
      <c r="V4" s="294" t="s">
        <v>8</v>
      </c>
      <c r="W4" s="294" t="s">
        <v>8</v>
      </c>
      <c r="X4" s="12" t="s">
        <v>251</v>
      </c>
      <c r="Y4" s="3" t="s">
        <v>173</v>
      </c>
    </row>
    <row r="5" spans="1:32" s="13" customFormat="1" ht="234" customHeight="1" thickTop="1" thickBot="1" x14ac:dyDescent="0.3">
      <c r="A5" s="367">
        <v>92</v>
      </c>
      <c r="B5" s="358" t="s">
        <v>53</v>
      </c>
      <c r="C5" s="10" t="s">
        <v>54</v>
      </c>
      <c r="D5" s="10" t="s">
        <v>264</v>
      </c>
      <c r="E5" s="10">
        <v>9</v>
      </c>
      <c r="F5" s="10">
        <v>10</v>
      </c>
      <c r="G5" s="10" t="s">
        <v>252</v>
      </c>
      <c r="H5" s="10" t="s">
        <v>956</v>
      </c>
      <c r="I5" s="10" t="s">
        <v>9</v>
      </c>
      <c r="J5" s="10" t="s">
        <v>875</v>
      </c>
      <c r="K5" s="10" t="s">
        <v>10</v>
      </c>
      <c r="L5" s="10" t="s">
        <v>48</v>
      </c>
      <c r="M5" s="10" t="s">
        <v>48</v>
      </c>
      <c r="N5" s="295"/>
      <c r="O5" s="10" t="s">
        <v>151</v>
      </c>
      <c r="P5" s="10" t="s">
        <v>265</v>
      </c>
      <c r="Q5" s="14" t="s">
        <v>8</v>
      </c>
      <c r="R5" s="10">
        <v>100</v>
      </c>
      <c r="S5" s="10" t="s">
        <v>253</v>
      </c>
      <c r="T5" s="294" t="s">
        <v>8</v>
      </c>
      <c r="U5" s="294" t="s">
        <v>8</v>
      </c>
      <c r="V5" s="294" t="s">
        <v>8</v>
      </c>
      <c r="W5" s="294" t="s">
        <v>8</v>
      </c>
      <c r="X5" s="10" t="s">
        <v>254</v>
      </c>
      <c r="Y5" s="10" t="s">
        <v>255</v>
      </c>
    </row>
    <row r="6" spans="1:32" ht="13.5" thickTop="1" x14ac:dyDescent="0.2"/>
  </sheetData>
  <mergeCells count="1">
    <mergeCell ref="B2:Y2"/>
  </mergeCells>
  <printOptions horizontalCentered="1"/>
  <pageMargins left="0.23622047244094491" right="0.23622047244094491" top="0.74803149606299213" bottom="0.74803149606299213" header="0.31496062992125984" footer="0.31496062992125984"/>
  <pageSetup paperSize="9" scale="53" orientation="landscape" horizontalDpi="1200" verticalDpi="1200" r:id="rId1"/>
  <headerFooter>
    <oddHeader>&amp;LLocal Economic Development</oddHeader>
    <oddFooter>&amp;R&amp;P</oddFooter>
  </headerFooter>
  <colBreaks count="1" manualBreakCount="1">
    <brk id="2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4"/>
  <sheetViews>
    <sheetView view="pageBreakPreview" topLeftCell="B1" zoomScale="71" zoomScaleNormal="98" zoomScaleSheetLayoutView="71" workbookViewId="0">
      <pane ySplit="2" topLeftCell="A13" activePane="bottomLeft" state="frozen"/>
      <selection pane="bottomLeft" activeCell="T30" sqref="T30:W30"/>
    </sheetView>
  </sheetViews>
  <sheetFormatPr defaultRowHeight="15.75" x14ac:dyDescent="0.25"/>
  <cols>
    <col min="1" max="1" width="9.140625" style="364"/>
    <col min="2" max="2" width="12.42578125" style="38" customWidth="1"/>
    <col min="3" max="3" width="14.85546875" style="38" customWidth="1"/>
    <col min="4" max="4" width="16.7109375" style="35" customWidth="1"/>
    <col min="5" max="5" width="13.140625" style="35" customWidth="1"/>
    <col min="6" max="6" width="11.7109375" style="35" customWidth="1"/>
    <col min="7" max="7" width="13.42578125" style="35" customWidth="1"/>
    <col min="8" max="8" width="17.85546875" style="35" customWidth="1"/>
    <col min="9" max="10" width="12.42578125" style="35" customWidth="1"/>
    <col min="11" max="11" width="8" style="35" customWidth="1"/>
    <col min="12" max="12" width="9.42578125" style="35" customWidth="1"/>
    <col min="13" max="13" width="13.42578125" style="35" customWidth="1"/>
    <col min="14" max="14" width="9.5703125" style="324" customWidth="1"/>
    <col min="15" max="15" width="9.28515625" style="39" customWidth="1"/>
    <col min="16" max="16" width="10.7109375" style="39" customWidth="1"/>
    <col min="17" max="17" width="16.7109375" style="35" customWidth="1"/>
    <col min="18" max="18" width="15.7109375" style="40" hidden="1" customWidth="1"/>
    <col min="19" max="19" width="15.28515625" style="40" hidden="1" customWidth="1"/>
    <col min="20" max="23" width="15.28515625" style="292" customWidth="1"/>
    <col min="24" max="24" width="13.7109375" style="41" customWidth="1"/>
    <col min="25" max="25" width="8.85546875" style="35" customWidth="1"/>
    <col min="26" max="261" width="9.140625" style="35"/>
    <col min="262" max="262" width="15.85546875" style="35" customWidth="1"/>
    <col min="263" max="263" width="15.28515625" style="35" customWidth="1"/>
    <col min="264" max="264" width="16.85546875" style="35" customWidth="1"/>
    <col min="265" max="265" width="21.42578125" style="35" customWidth="1"/>
    <col min="266" max="266" width="16.7109375" style="35" customWidth="1"/>
    <col min="267" max="267" width="17.7109375" style="35" customWidth="1"/>
    <col min="268" max="268" width="16.140625" style="35" customWidth="1"/>
    <col min="269" max="269" width="27.140625" style="35" customWidth="1"/>
    <col min="270" max="270" width="12.42578125" style="35" customWidth="1"/>
    <col min="271" max="271" width="11.7109375" style="35" customWidth="1"/>
    <col min="272" max="272" width="18.140625" style="35" customWidth="1"/>
    <col min="273" max="273" width="18.28515625" style="35" customWidth="1"/>
    <col min="274" max="274" width="16.7109375" style="35" customWidth="1"/>
    <col min="275" max="275" width="17.85546875" style="35" customWidth="1"/>
    <col min="276" max="276" width="16.85546875" style="35" customWidth="1"/>
    <col min="277" max="277" width="15.7109375" style="35" bestFit="1" customWidth="1"/>
    <col min="278" max="278" width="15.28515625" style="35" customWidth="1"/>
    <col min="279" max="279" width="24.7109375" style="35" customWidth="1"/>
    <col min="280" max="280" width="10.28515625" style="35" customWidth="1"/>
    <col min="281" max="281" width="9.28515625" style="35" bestFit="1" customWidth="1"/>
    <col min="282" max="517" width="9.140625" style="35"/>
    <col min="518" max="518" width="15.85546875" style="35" customWidth="1"/>
    <col min="519" max="519" width="15.28515625" style="35" customWidth="1"/>
    <col min="520" max="520" width="16.85546875" style="35" customWidth="1"/>
    <col min="521" max="521" width="21.42578125" style="35" customWidth="1"/>
    <col min="522" max="522" width="16.7109375" style="35" customWidth="1"/>
    <col min="523" max="523" width="17.7109375" style="35" customWidth="1"/>
    <col min="524" max="524" width="16.140625" style="35" customWidth="1"/>
    <col min="525" max="525" width="27.140625" style="35" customWidth="1"/>
    <col min="526" max="526" width="12.42578125" style="35" customWidth="1"/>
    <col min="527" max="527" width="11.7109375" style="35" customWidth="1"/>
    <col min="528" max="528" width="18.140625" style="35" customWidth="1"/>
    <col min="529" max="529" width="18.28515625" style="35" customWidth="1"/>
    <col min="530" max="530" width="16.7109375" style="35" customWidth="1"/>
    <col min="531" max="531" width="17.85546875" style="35" customWidth="1"/>
    <col min="532" max="532" width="16.85546875" style="35" customWidth="1"/>
    <col min="533" max="533" width="15.7109375" style="35" bestFit="1" customWidth="1"/>
    <col min="534" max="534" width="15.28515625" style="35" customWidth="1"/>
    <col min="535" max="535" width="24.7109375" style="35" customWidth="1"/>
    <col min="536" max="536" width="10.28515625" style="35" customWidth="1"/>
    <col min="537" max="537" width="9.28515625" style="35" bestFit="1" customWidth="1"/>
    <col min="538" max="773" width="9.140625" style="35"/>
    <col min="774" max="774" width="15.85546875" style="35" customWidth="1"/>
    <col min="775" max="775" width="15.28515625" style="35" customWidth="1"/>
    <col min="776" max="776" width="16.85546875" style="35" customWidth="1"/>
    <col min="777" max="777" width="21.42578125" style="35" customWidth="1"/>
    <col min="778" max="778" width="16.7109375" style="35" customWidth="1"/>
    <col min="779" max="779" width="17.7109375" style="35" customWidth="1"/>
    <col min="780" max="780" width="16.140625" style="35" customWidth="1"/>
    <col min="781" max="781" width="27.140625" style="35" customWidth="1"/>
    <col min="782" max="782" width="12.42578125" style="35" customWidth="1"/>
    <col min="783" max="783" width="11.7109375" style="35" customWidth="1"/>
    <col min="784" max="784" width="18.140625" style="35" customWidth="1"/>
    <col min="785" max="785" width="18.28515625" style="35" customWidth="1"/>
    <col min="786" max="786" width="16.7109375" style="35" customWidth="1"/>
    <col min="787" max="787" width="17.85546875" style="35" customWidth="1"/>
    <col min="788" max="788" width="16.85546875" style="35" customWidth="1"/>
    <col min="789" max="789" width="15.7109375" style="35" bestFit="1" customWidth="1"/>
    <col min="790" max="790" width="15.28515625" style="35" customWidth="1"/>
    <col min="791" max="791" width="24.7109375" style="35" customWidth="1"/>
    <col min="792" max="792" width="10.28515625" style="35" customWidth="1"/>
    <col min="793" max="793" width="9.28515625" style="35" bestFit="1" customWidth="1"/>
    <col min="794" max="1029" width="9.140625" style="35"/>
    <col min="1030" max="1030" width="15.85546875" style="35" customWidth="1"/>
    <col min="1031" max="1031" width="15.28515625" style="35" customWidth="1"/>
    <col min="1032" max="1032" width="16.85546875" style="35" customWidth="1"/>
    <col min="1033" max="1033" width="21.42578125" style="35" customWidth="1"/>
    <col min="1034" max="1034" width="16.7109375" style="35" customWidth="1"/>
    <col min="1035" max="1035" width="17.7109375" style="35" customWidth="1"/>
    <col min="1036" max="1036" width="16.140625" style="35" customWidth="1"/>
    <col min="1037" max="1037" width="27.140625" style="35" customWidth="1"/>
    <col min="1038" max="1038" width="12.42578125" style="35" customWidth="1"/>
    <col min="1039" max="1039" width="11.7109375" style="35" customWidth="1"/>
    <col min="1040" max="1040" width="18.140625" style="35" customWidth="1"/>
    <col min="1041" max="1041" width="18.28515625" style="35" customWidth="1"/>
    <col min="1042" max="1042" width="16.7109375" style="35" customWidth="1"/>
    <col min="1043" max="1043" width="17.85546875" style="35" customWidth="1"/>
    <col min="1044" max="1044" width="16.85546875" style="35" customWidth="1"/>
    <col min="1045" max="1045" width="15.7109375" style="35" bestFit="1" customWidth="1"/>
    <col min="1046" max="1046" width="15.28515625" style="35" customWidth="1"/>
    <col min="1047" max="1047" width="24.7109375" style="35" customWidth="1"/>
    <col min="1048" max="1048" width="10.28515625" style="35" customWidth="1"/>
    <col min="1049" max="1049" width="9.28515625" style="35" bestFit="1" customWidth="1"/>
    <col min="1050" max="1285" width="9.140625" style="35"/>
    <col min="1286" max="1286" width="15.85546875" style="35" customWidth="1"/>
    <col min="1287" max="1287" width="15.28515625" style="35" customWidth="1"/>
    <col min="1288" max="1288" width="16.85546875" style="35" customWidth="1"/>
    <col min="1289" max="1289" width="21.42578125" style="35" customWidth="1"/>
    <col min="1290" max="1290" width="16.7109375" style="35" customWidth="1"/>
    <col min="1291" max="1291" width="17.7109375" style="35" customWidth="1"/>
    <col min="1292" max="1292" width="16.140625" style="35" customWidth="1"/>
    <col min="1293" max="1293" width="27.140625" style="35" customWidth="1"/>
    <col min="1294" max="1294" width="12.42578125" style="35" customWidth="1"/>
    <col min="1295" max="1295" width="11.7109375" style="35" customWidth="1"/>
    <col min="1296" max="1296" width="18.140625" style="35" customWidth="1"/>
    <col min="1297" max="1297" width="18.28515625" style="35" customWidth="1"/>
    <col min="1298" max="1298" width="16.7109375" style="35" customWidth="1"/>
    <col min="1299" max="1299" width="17.85546875" style="35" customWidth="1"/>
    <col min="1300" max="1300" width="16.85546875" style="35" customWidth="1"/>
    <col min="1301" max="1301" width="15.7109375" style="35" bestFit="1" customWidth="1"/>
    <col min="1302" max="1302" width="15.28515625" style="35" customWidth="1"/>
    <col min="1303" max="1303" width="24.7109375" style="35" customWidth="1"/>
    <col min="1304" max="1304" width="10.28515625" style="35" customWidth="1"/>
    <col min="1305" max="1305" width="9.28515625" style="35" bestFit="1" customWidth="1"/>
    <col min="1306" max="1541" width="9.140625" style="35"/>
    <col min="1542" max="1542" width="15.85546875" style="35" customWidth="1"/>
    <col min="1543" max="1543" width="15.28515625" style="35" customWidth="1"/>
    <col min="1544" max="1544" width="16.85546875" style="35" customWidth="1"/>
    <col min="1545" max="1545" width="21.42578125" style="35" customWidth="1"/>
    <col min="1546" max="1546" width="16.7109375" style="35" customWidth="1"/>
    <col min="1547" max="1547" width="17.7109375" style="35" customWidth="1"/>
    <col min="1548" max="1548" width="16.140625" style="35" customWidth="1"/>
    <col min="1549" max="1549" width="27.140625" style="35" customWidth="1"/>
    <col min="1550" max="1550" width="12.42578125" style="35" customWidth="1"/>
    <col min="1551" max="1551" width="11.7109375" style="35" customWidth="1"/>
    <col min="1552" max="1552" width="18.140625" style="35" customWidth="1"/>
    <col min="1553" max="1553" width="18.28515625" style="35" customWidth="1"/>
    <col min="1554" max="1554" width="16.7109375" style="35" customWidth="1"/>
    <col min="1555" max="1555" width="17.85546875" style="35" customWidth="1"/>
    <col min="1556" max="1556" width="16.85546875" style="35" customWidth="1"/>
    <col min="1557" max="1557" width="15.7109375" style="35" bestFit="1" customWidth="1"/>
    <col min="1558" max="1558" width="15.28515625" style="35" customWidth="1"/>
    <col min="1559" max="1559" width="24.7109375" style="35" customWidth="1"/>
    <col min="1560" max="1560" width="10.28515625" style="35" customWidth="1"/>
    <col min="1561" max="1561" width="9.28515625" style="35" bestFit="1" customWidth="1"/>
    <col min="1562" max="1797" width="9.140625" style="35"/>
    <col min="1798" max="1798" width="15.85546875" style="35" customWidth="1"/>
    <col min="1799" max="1799" width="15.28515625" style="35" customWidth="1"/>
    <col min="1800" max="1800" width="16.85546875" style="35" customWidth="1"/>
    <col min="1801" max="1801" width="21.42578125" style="35" customWidth="1"/>
    <col min="1802" max="1802" width="16.7109375" style="35" customWidth="1"/>
    <col min="1803" max="1803" width="17.7109375" style="35" customWidth="1"/>
    <col min="1804" max="1804" width="16.140625" style="35" customWidth="1"/>
    <col min="1805" max="1805" width="27.140625" style="35" customWidth="1"/>
    <col min="1806" max="1806" width="12.42578125" style="35" customWidth="1"/>
    <col min="1807" max="1807" width="11.7109375" style="35" customWidth="1"/>
    <col min="1808" max="1808" width="18.140625" style="35" customWidth="1"/>
    <col min="1809" max="1809" width="18.28515625" style="35" customWidth="1"/>
    <col min="1810" max="1810" width="16.7109375" style="35" customWidth="1"/>
    <col min="1811" max="1811" width="17.85546875" style="35" customWidth="1"/>
    <col min="1812" max="1812" width="16.85546875" style="35" customWidth="1"/>
    <col min="1813" max="1813" width="15.7109375" style="35" bestFit="1" customWidth="1"/>
    <col min="1814" max="1814" width="15.28515625" style="35" customWidth="1"/>
    <col min="1815" max="1815" width="24.7109375" style="35" customWidth="1"/>
    <col min="1816" max="1816" width="10.28515625" style="35" customWidth="1"/>
    <col min="1817" max="1817" width="9.28515625" style="35" bestFit="1" customWidth="1"/>
    <col min="1818" max="2053" width="9.140625" style="35"/>
    <col min="2054" max="2054" width="15.85546875" style="35" customWidth="1"/>
    <col min="2055" max="2055" width="15.28515625" style="35" customWidth="1"/>
    <col min="2056" max="2056" width="16.85546875" style="35" customWidth="1"/>
    <col min="2057" max="2057" width="21.42578125" style="35" customWidth="1"/>
    <col min="2058" max="2058" width="16.7109375" style="35" customWidth="1"/>
    <col min="2059" max="2059" width="17.7109375" style="35" customWidth="1"/>
    <col min="2060" max="2060" width="16.140625" style="35" customWidth="1"/>
    <col min="2061" max="2061" width="27.140625" style="35" customWidth="1"/>
    <col min="2062" max="2062" width="12.42578125" style="35" customWidth="1"/>
    <col min="2063" max="2063" width="11.7109375" style="35" customWidth="1"/>
    <col min="2064" max="2064" width="18.140625" style="35" customWidth="1"/>
    <col min="2065" max="2065" width="18.28515625" style="35" customWidth="1"/>
    <col min="2066" max="2066" width="16.7109375" style="35" customWidth="1"/>
    <col min="2067" max="2067" width="17.85546875" style="35" customWidth="1"/>
    <col min="2068" max="2068" width="16.85546875" style="35" customWidth="1"/>
    <col min="2069" max="2069" width="15.7109375" style="35" bestFit="1" customWidth="1"/>
    <col min="2070" max="2070" width="15.28515625" style="35" customWidth="1"/>
    <col min="2071" max="2071" width="24.7109375" style="35" customWidth="1"/>
    <col min="2072" max="2072" width="10.28515625" style="35" customWidth="1"/>
    <col min="2073" max="2073" width="9.28515625" style="35" bestFit="1" customWidth="1"/>
    <col min="2074" max="2309" width="9.140625" style="35"/>
    <col min="2310" max="2310" width="15.85546875" style="35" customWidth="1"/>
    <col min="2311" max="2311" width="15.28515625" style="35" customWidth="1"/>
    <col min="2312" max="2312" width="16.85546875" style="35" customWidth="1"/>
    <col min="2313" max="2313" width="21.42578125" style="35" customWidth="1"/>
    <col min="2314" max="2314" width="16.7109375" style="35" customWidth="1"/>
    <col min="2315" max="2315" width="17.7109375" style="35" customWidth="1"/>
    <col min="2316" max="2316" width="16.140625" style="35" customWidth="1"/>
    <col min="2317" max="2317" width="27.140625" style="35" customWidth="1"/>
    <col min="2318" max="2318" width="12.42578125" style="35" customWidth="1"/>
    <col min="2319" max="2319" width="11.7109375" style="35" customWidth="1"/>
    <col min="2320" max="2320" width="18.140625" style="35" customWidth="1"/>
    <col min="2321" max="2321" width="18.28515625" style="35" customWidth="1"/>
    <col min="2322" max="2322" width="16.7109375" style="35" customWidth="1"/>
    <col min="2323" max="2323" width="17.85546875" style="35" customWidth="1"/>
    <col min="2324" max="2324" width="16.85546875" style="35" customWidth="1"/>
    <col min="2325" max="2325" width="15.7109375" style="35" bestFit="1" customWidth="1"/>
    <col min="2326" max="2326" width="15.28515625" style="35" customWidth="1"/>
    <col min="2327" max="2327" width="24.7109375" style="35" customWidth="1"/>
    <col min="2328" max="2328" width="10.28515625" style="35" customWidth="1"/>
    <col min="2329" max="2329" width="9.28515625" style="35" bestFit="1" customWidth="1"/>
    <col min="2330" max="2565" width="9.140625" style="35"/>
    <col min="2566" max="2566" width="15.85546875" style="35" customWidth="1"/>
    <col min="2567" max="2567" width="15.28515625" style="35" customWidth="1"/>
    <col min="2568" max="2568" width="16.85546875" style="35" customWidth="1"/>
    <col min="2569" max="2569" width="21.42578125" style="35" customWidth="1"/>
    <col min="2570" max="2570" width="16.7109375" style="35" customWidth="1"/>
    <col min="2571" max="2571" width="17.7109375" style="35" customWidth="1"/>
    <col min="2572" max="2572" width="16.140625" style="35" customWidth="1"/>
    <col min="2573" max="2573" width="27.140625" style="35" customWidth="1"/>
    <col min="2574" max="2574" width="12.42578125" style="35" customWidth="1"/>
    <col min="2575" max="2575" width="11.7109375" style="35" customWidth="1"/>
    <col min="2576" max="2576" width="18.140625" style="35" customWidth="1"/>
    <col min="2577" max="2577" width="18.28515625" style="35" customWidth="1"/>
    <col min="2578" max="2578" width="16.7109375" style="35" customWidth="1"/>
    <col min="2579" max="2579" width="17.85546875" style="35" customWidth="1"/>
    <col min="2580" max="2580" width="16.85546875" style="35" customWidth="1"/>
    <col min="2581" max="2581" width="15.7109375" style="35" bestFit="1" customWidth="1"/>
    <col min="2582" max="2582" width="15.28515625" style="35" customWidth="1"/>
    <col min="2583" max="2583" width="24.7109375" style="35" customWidth="1"/>
    <col min="2584" max="2584" width="10.28515625" style="35" customWidth="1"/>
    <col min="2585" max="2585" width="9.28515625" style="35" bestFit="1" customWidth="1"/>
    <col min="2586" max="2821" width="9.140625" style="35"/>
    <col min="2822" max="2822" width="15.85546875" style="35" customWidth="1"/>
    <col min="2823" max="2823" width="15.28515625" style="35" customWidth="1"/>
    <col min="2824" max="2824" width="16.85546875" style="35" customWidth="1"/>
    <col min="2825" max="2825" width="21.42578125" style="35" customWidth="1"/>
    <col min="2826" max="2826" width="16.7109375" style="35" customWidth="1"/>
    <col min="2827" max="2827" width="17.7109375" style="35" customWidth="1"/>
    <col min="2828" max="2828" width="16.140625" style="35" customWidth="1"/>
    <col min="2829" max="2829" width="27.140625" style="35" customWidth="1"/>
    <col min="2830" max="2830" width="12.42578125" style="35" customWidth="1"/>
    <col min="2831" max="2831" width="11.7109375" style="35" customWidth="1"/>
    <col min="2832" max="2832" width="18.140625" style="35" customWidth="1"/>
    <col min="2833" max="2833" width="18.28515625" style="35" customWidth="1"/>
    <col min="2834" max="2834" width="16.7109375" style="35" customWidth="1"/>
    <col min="2835" max="2835" width="17.85546875" style="35" customWidth="1"/>
    <col min="2836" max="2836" width="16.85546875" style="35" customWidth="1"/>
    <col min="2837" max="2837" width="15.7109375" style="35" bestFit="1" customWidth="1"/>
    <col min="2838" max="2838" width="15.28515625" style="35" customWidth="1"/>
    <col min="2839" max="2839" width="24.7109375" style="35" customWidth="1"/>
    <col min="2840" max="2840" width="10.28515625" style="35" customWidth="1"/>
    <col min="2841" max="2841" width="9.28515625" style="35" bestFit="1" customWidth="1"/>
    <col min="2842" max="3077" width="9.140625" style="35"/>
    <col min="3078" max="3078" width="15.85546875" style="35" customWidth="1"/>
    <col min="3079" max="3079" width="15.28515625" style="35" customWidth="1"/>
    <col min="3080" max="3080" width="16.85546875" style="35" customWidth="1"/>
    <col min="3081" max="3081" width="21.42578125" style="35" customWidth="1"/>
    <col min="3082" max="3082" width="16.7109375" style="35" customWidth="1"/>
    <col min="3083" max="3083" width="17.7109375" style="35" customWidth="1"/>
    <col min="3084" max="3084" width="16.140625" style="35" customWidth="1"/>
    <col min="3085" max="3085" width="27.140625" style="35" customWidth="1"/>
    <col min="3086" max="3086" width="12.42578125" style="35" customWidth="1"/>
    <col min="3087" max="3087" width="11.7109375" style="35" customWidth="1"/>
    <col min="3088" max="3088" width="18.140625" style="35" customWidth="1"/>
    <col min="3089" max="3089" width="18.28515625" style="35" customWidth="1"/>
    <col min="3090" max="3090" width="16.7109375" style="35" customWidth="1"/>
    <col min="3091" max="3091" width="17.85546875" style="35" customWidth="1"/>
    <col min="3092" max="3092" width="16.85546875" style="35" customWidth="1"/>
    <col min="3093" max="3093" width="15.7109375" style="35" bestFit="1" customWidth="1"/>
    <col min="3094" max="3094" width="15.28515625" style="35" customWidth="1"/>
    <col min="3095" max="3095" width="24.7109375" style="35" customWidth="1"/>
    <col min="3096" max="3096" width="10.28515625" style="35" customWidth="1"/>
    <col min="3097" max="3097" width="9.28515625" style="35" bestFit="1" customWidth="1"/>
    <col min="3098" max="3333" width="9.140625" style="35"/>
    <col min="3334" max="3334" width="15.85546875" style="35" customWidth="1"/>
    <col min="3335" max="3335" width="15.28515625" style="35" customWidth="1"/>
    <col min="3336" max="3336" width="16.85546875" style="35" customWidth="1"/>
    <col min="3337" max="3337" width="21.42578125" style="35" customWidth="1"/>
    <col min="3338" max="3338" width="16.7109375" style="35" customWidth="1"/>
    <col min="3339" max="3339" width="17.7109375" style="35" customWidth="1"/>
    <col min="3340" max="3340" width="16.140625" style="35" customWidth="1"/>
    <col min="3341" max="3341" width="27.140625" style="35" customWidth="1"/>
    <col min="3342" max="3342" width="12.42578125" style="35" customWidth="1"/>
    <col min="3343" max="3343" width="11.7109375" style="35" customWidth="1"/>
    <col min="3344" max="3344" width="18.140625" style="35" customWidth="1"/>
    <col min="3345" max="3345" width="18.28515625" style="35" customWidth="1"/>
    <col min="3346" max="3346" width="16.7109375" style="35" customWidth="1"/>
    <col min="3347" max="3347" width="17.85546875" style="35" customWidth="1"/>
    <col min="3348" max="3348" width="16.85546875" style="35" customWidth="1"/>
    <col min="3349" max="3349" width="15.7109375" style="35" bestFit="1" customWidth="1"/>
    <col min="3350" max="3350" width="15.28515625" style="35" customWidth="1"/>
    <col min="3351" max="3351" width="24.7109375" style="35" customWidth="1"/>
    <col min="3352" max="3352" width="10.28515625" style="35" customWidth="1"/>
    <col min="3353" max="3353" width="9.28515625" style="35" bestFit="1" customWidth="1"/>
    <col min="3354" max="3589" width="9.140625" style="35"/>
    <col min="3590" max="3590" width="15.85546875" style="35" customWidth="1"/>
    <col min="3591" max="3591" width="15.28515625" style="35" customWidth="1"/>
    <col min="3592" max="3592" width="16.85546875" style="35" customWidth="1"/>
    <col min="3593" max="3593" width="21.42578125" style="35" customWidth="1"/>
    <col min="3594" max="3594" width="16.7109375" style="35" customWidth="1"/>
    <col min="3595" max="3595" width="17.7109375" style="35" customWidth="1"/>
    <col min="3596" max="3596" width="16.140625" style="35" customWidth="1"/>
    <col min="3597" max="3597" width="27.140625" style="35" customWidth="1"/>
    <col min="3598" max="3598" width="12.42578125" style="35" customWidth="1"/>
    <col min="3599" max="3599" width="11.7109375" style="35" customWidth="1"/>
    <col min="3600" max="3600" width="18.140625" style="35" customWidth="1"/>
    <col min="3601" max="3601" width="18.28515625" style="35" customWidth="1"/>
    <col min="3602" max="3602" width="16.7109375" style="35" customWidth="1"/>
    <col min="3603" max="3603" width="17.85546875" style="35" customWidth="1"/>
    <col min="3604" max="3604" width="16.85546875" style="35" customWidth="1"/>
    <col min="3605" max="3605" width="15.7109375" style="35" bestFit="1" customWidth="1"/>
    <col min="3606" max="3606" width="15.28515625" style="35" customWidth="1"/>
    <col min="3607" max="3607" width="24.7109375" style="35" customWidth="1"/>
    <col min="3608" max="3608" width="10.28515625" style="35" customWidth="1"/>
    <col min="3609" max="3609" width="9.28515625" style="35" bestFit="1" customWidth="1"/>
    <col min="3610" max="3845" width="9.140625" style="35"/>
    <col min="3846" max="3846" width="15.85546875" style="35" customWidth="1"/>
    <col min="3847" max="3847" width="15.28515625" style="35" customWidth="1"/>
    <col min="3848" max="3848" width="16.85546875" style="35" customWidth="1"/>
    <col min="3849" max="3849" width="21.42578125" style="35" customWidth="1"/>
    <col min="3850" max="3850" width="16.7109375" style="35" customWidth="1"/>
    <col min="3851" max="3851" width="17.7109375" style="35" customWidth="1"/>
    <col min="3852" max="3852" width="16.140625" style="35" customWidth="1"/>
    <col min="3853" max="3853" width="27.140625" style="35" customWidth="1"/>
    <col min="3854" max="3854" width="12.42578125" style="35" customWidth="1"/>
    <col min="3855" max="3855" width="11.7109375" style="35" customWidth="1"/>
    <col min="3856" max="3856" width="18.140625" style="35" customWidth="1"/>
    <col min="3857" max="3857" width="18.28515625" style="35" customWidth="1"/>
    <col min="3858" max="3858" width="16.7109375" style="35" customWidth="1"/>
    <col min="3859" max="3859" width="17.85546875" style="35" customWidth="1"/>
    <col min="3860" max="3860" width="16.85546875" style="35" customWidth="1"/>
    <col min="3861" max="3861" width="15.7109375" style="35" bestFit="1" customWidth="1"/>
    <col min="3862" max="3862" width="15.28515625" style="35" customWidth="1"/>
    <col min="3863" max="3863" width="24.7109375" style="35" customWidth="1"/>
    <col min="3864" max="3864" width="10.28515625" style="35" customWidth="1"/>
    <col min="3865" max="3865" width="9.28515625" style="35" bestFit="1" customWidth="1"/>
    <col min="3866" max="4101" width="9.140625" style="35"/>
    <col min="4102" max="4102" width="15.85546875" style="35" customWidth="1"/>
    <col min="4103" max="4103" width="15.28515625" style="35" customWidth="1"/>
    <col min="4104" max="4104" width="16.85546875" style="35" customWidth="1"/>
    <col min="4105" max="4105" width="21.42578125" style="35" customWidth="1"/>
    <col min="4106" max="4106" width="16.7109375" style="35" customWidth="1"/>
    <col min="4107" max="4107" width="17.7109375" style="35" customWidth="1"/>
    <col min="4108" max="4108" width="16.140625" style="35" customWidth="1"/>
    <col min="4109" max="4109" width="27.140625" style="35" customWidth="1"/>
    <col min="4110" max="4110" width="12.42578125" style="35" customWidth="1"/>
    <col min="4111" max="4111" width="11.7109375" style="35" customWidth="1"/>
    <col min="4112" max="4112" width="18.140625" style="35" customWidth="1"/>
    <col min="4113" max="4113" width="18.28515625" style="35" customWidth="1"/>
    <col min="4114" max="4114" width="16.7109375" style="35" customWidth="1"/>
    <col min="4115" max="4115" width="17.85546875" style="35" customWidth="1"/>
    <col min="4116" max="4116" width="16.85546875" style="35" customWidth="1"/>
    <col min="4117" max="4117" width="15.7109375" style="35" bestFit="1" customWidth="1"/>
    <col min="4118" max="4118" width="15.28515625" style="35" customWidth="1"/>
    <col min="4119" max="4119" width="24.7109375" style="35" customWidth="1"/>
    <col min="4120" max="4120" width="10.28515625" style="35" customWidth="1"/>
    <col min="4121" max="4121" width="9.28515625" style="35" bestFit="1" customWidth="1"/>
    <col min="4122" max="4357" width="9.140625" style="35"/>
    <col min="4358" max="4358" width="15.85546875" style="35" customWidth="1"/>
    <col min="4359" max="4359" width="15.28515625" style="35" customWidth="1"/>
    <col min="4360" max="4360" width="16.85546875" style="35" customWidth="1"/>
    <col min="4361" max="4361" width="21.42578125" style="35" customWidth="1"/>
    <col min="4362" max="4362" width="16.7109375" style="35" customWidth="1"/>
    <col min="4363" max="4363" width="17.7109375" style="35" customWidth="1"/>
    <col min="4364" max="4364" width="16.140625" style="35" customWidth="1"/>
    <col min="4365" max="4365" width="27.140625" style="35" customWidth="1"/>
    <col min="4366" max="4366" width="12.42578125" style="35" customWidth="1"/>
    <col min="4367" max="4367" width="11.7109375" style="35" customWidth="1"/>
    <col min="4368" max="4368" width="18.140625" style="35" customWidth="1"/>
    <col min="4369" max="4369" width="18.28515625" style="35" customWidth="1"/>
    <col min="4370" max="4370" width="16.7109375" style="35" customWidth="1"/>
    <col min="4371" max="4371" width="17.85546875" style="35" customWidth="1"/>
    <col min="4372" max="4372" width="16.85546875" style="35" customWidth="1"/>
    <col min="4373" max="4373" width="15.7109375" style="35" bestFit="1" customWidth="1"/>
    <col min="4374" max="4374" width="15.28515625" style="35" customWidth="1"/>
    <col min="4375" max="4375" width="24.7109375" style="35" customWidth="1"/>
    <col min="4376" max="4376" width="10.28515625" style="35" customWidth="1"/>
    <col min="4377" max="4377" width="9.28515625" style="35" bestFit="1" customWidth="1"/>
    <col min="4378" max="4613" width="9.140625" style="35"/>
    <col min="4614" max="4614" width="15.85546875" style="35" customWidth="1"/>
    <col min="4615" max="4615" width="15.28515625" style="35" customWidth="1"/>
    <col min="4616" max="4616" width="16.85546875" style="35" customWidth="1"/>
    <col min="4617" max="4617" width="21.42578125" style="35" customWidth="1"/>
    <col min="4618" max="4618" width="16.7109375" style="35" customWidth="1"/>
    <col min="4619" max="4619" width="17.7109375" style="35" customWidth="1"/>
    <col min="4620" max="4620" width="16.140625" style="35" customWidth="1"/>
    <col min="4621" max="4621" width="27.140625" style="35" customWidth="1"/>
    <col min="4622" max="4622" width="12.42578125" style="35" customWidth="1"/>
    <col min="4623" max="4623" width="11.7109375" style="35" customWidth="1"/>
    <col min="4624" max="4624" width="18.140625" style="35" customWidth="1"/>
    <col min="4625" max="4625" width="18.28515625" style="35" customWidth="1"/>
    <col min="4626" max="4626" width="16.7109375" style="35" customWidth="1"/>
    <col min="4627" max="4627" width="17.85546875" style="35" customWidth="1"/>
    <col min="4628" max="4628" width="16.85546875" style="35" customWidth="1"/>
    <col min="4629" max="4629" width="15.7109375" style="35" bestFit="1" customWidth="1"/>
    <col min="4630" max="4630" width="15.28515625" style="35" customWidth="1"/>
    <col min="4631" max="4631" width="24.7109375" style="35" customWidth="1"/>
    <col min="4632" max="4632" width="10.28515625" style="35" customWidth="1"/>
    <col min="4633" max="4633" width="9.28515625" style="35" bestFit="1" customWidth="1"/>
    <col min="4634" max="4869" width="9.140625" style="35"/>
    <col min="4870" max="4870" width="15.85546875" style="35" customWidth="1"/>
    <col min="4871" max="4871" width="15.28515625" style="35" customWidth="1"/>
    <col min="4872" max="4872" width="16.85546875" style="35" customWidth="1"/>
    <col min="4873" max="4873" width="21.42578125" style="35" customWidth="1"/>
    <col min="4874" max="4874" width="16.7109375" style="35" customWidth="1"/>
    <col min="4875" max="4875" width="17.7109375" style="35" customWidth="1"/>
    <col min="4876" max="4876" width="16.140625" style="35" customWidth="1"/>
    <col min="4877" max="4877" width="27.140625" style="35" customWidth="1"/>
    <col min="4878" max="4878" width="12.42578125" style="35" customWidth="1"/>
    <col min="4879" max="4879" width="11.7109375" style="35" customWidth="1"/>
    <col min="4880" max="4880" width="18.140625" style="35" customWidth="1"/>
    <col min="4881" max="4881" width="18.28515625" style="35" customWidth="1"/>
    <col min="4882" max="4882" width="16.7109375" style="35" customWidth="1"/>
    <col min="4883" max="4883" width="17.85546875" style="35" customWidth="1"/>
    <col min="4884" max="4884" width="16.85546875" style="35" customWidth="1"/>
    <col min="4885" max="4885" width="15.7109375" style="35" bestFit="1" customWidth="1"/>
    <col min="4886" max="4886" width="15.28515625" style="35" customWidth="1"/>
    <col min="4887" max="4887" width="24.7109375" style="35" customWidth="1"/>
    <col min="4888" max="4888" width="10.28515625" style="35" customWidth="1"/>
    <col min="4889" max="4889" width="9.28515625" style="35" bestFit="1" customWidth="1"/>
    <col min="4890" max="5125" width="9.140625" style="35"/>
    <col min="5126" max="5126" width="15.85546875" style="35" customWidth="1"/>
    <col min="5127" max="5127" width="15.28515625" style="35" customWidth="1"/>
    <col min="5128" max="5128" width="16.85546875" style="35" customWidth="1"/>
    <col min="5129" max="5129" width="21.42578125" style="35" customWidth="1"/>
    <col min="5130" max="5130" width="16.7109375" style="35" customWidth="1"/>
    <col min="5131" max="5131" width="17.7109375" style="35" customWidth="1"/>
    <col min="5132" max="5132" width="16.140625" style="35" customWidth="1"/>
    <col min="5133" max="5133" width="27.140625" style="35" customWidth="1"/>
    <col min="5134" max="5134" width="12.42578125" style="35" customWidth="1"/>
    <col min="5135" max="5135" width="11.7109375" style="35" customWidth="1"/>
    <col min="5136" max="5136" width="18.140625" style="35" customWidth="1"/>
    <col min="5137" max="5137" width="18.28515625" style="35" customWidth="1"/>
    <col min="5138" max="5138" width="16.7109375" style="35" customWidth="1"/>
    <col min="5139" max="5139" width="17.85546875" style="35" customWidth="1"/>
    <col min="5140" max="5140" width="16.85546875" style="35" customWidth="1"/>
    <col min="5141" max="5141" width="15.7109375" style="35" bestFit="1" customWidth="1"/>
    <col min="5142" max="5142" width="15.28515625" style="35" customWidth="1"/>
    <col min="5143" max="5143" width="24.7109375" style="35" customWidth="1"/>
    <col min="5144" max="5144" width="10.28515625" style="35" customWidth="1"/>
    <col min="5145" max="5145" width="9.28515625" style="35" bestFit="1" customWidth="1"/>
    <col min="5146" max="5381" width="9.140625" style="35"/>
    <col min="5382" max="5382" width="15.85546875" style="35" customWidth="1"/>
    <col min="5383" max="5383" width="15.28515625" style="35" customWidth="1"/>
    <col min="5384" max="5384" width="16.85546875" style="35" customWidth="1"/>
    <col min="5385" max="5385" width="21.42578125" style="35" customWidth="1"/>
    <col min="5386" max="5386" width="16.7109375" style="35" customWidth="1"/>
    <col min="5387" max="5387" width="17.7109375" style="35" customWidth="1"/>
    <col min="5388" max="5388" width="16.140625" style="35" customWidth="1"/>
    <col min="5389" max="5389" width="27.140625" style="35" customWidth="1"/>
    <col min="5390" max="5390" width="12.42578125" style="35" customWidth="1"/>
    <col min="5391" max="5391" width="11.7109375" style="35" customWidth="1"/>
    <col min="5392" max="5392" width="18.140625" style="35" customWidth="1"/>
    <col min="5393" max="5393" width="18.28515625" style="35" customWidth="1"/>
    <col min="5394" max="5394" width="16.7109375" style="35" customWidth="1"/>
    <col min="5395" max="5395" width="17.85546875" style="35" customWidth="1"/>
    <col min="5396" max="5396" width="16.85546875" style="35" customWidth="1"/>
    <col min="5397" max="5397" width="15.7109375" style="35" bestFit="1" customWidth="1"/>
    <col min="5398" max="5398" width="15.28515625" style="35" customWidth="1"/>
    <col min="5399" max="5399" width="24.7109375" style="35" customWidth="1"/>
    <col min="5400" max="5400" width="10.28515625" style="35" customWidth="1"/>
    <col min="5401" max="5401" width="9.28515625" style="35" bestFit="1" customWidth="1"/>
    <col min="5402" max="5637" width="9.140625" style="35"/>
    <col min="5638" max="5638" width="15.85546875" style="35" customWidth="1"/>
    <col min="5639" max="5639" width="15.28515625" style="35" customWidth="1"/>
    <col min="5640" max="5640" width="16.85546875" style="35" customWidth="1"/>
    <col min="5641" max="5641" width="21.42578125" style="35" customWidth="1"/>
    <col min="5642" max="5642" width="16.7109375" style="35" customWidth="1"/>
    <col min="5643" max="5643" width="17.7109375" style="35" customWidth="1"/>
    <col min="5644" max="5644" width="16.140625" style="35" customWidth="1"/>
    <col min="5645" max="5645" width="27.140625" style="35" customWidth="1"/>
    <col min="5646" max="5646" width="12.42578125" style="35" customWidth="1"/>
    <col min="5647" max="5647" width="11.7109375" style="35" customWidth="1"/>
    <col min="5648" max="5648" width="18.140625" style="35" customWidth="1"/>
    <col min="5649" max="5649" width="18.28515625" style="35" customWidth="1"/>
    <col min="5650" max="5650" width="16.7109375" style="35" customWidth="1"/>
    <col min="5651" max="5651" width="17.85546875" style="35" customWidth="1"/>
    <col min="5652" max="5652" width="16.85546875" style="35" customWidth="1"/>
    <col min="5653" max="5653" width="15.7109375" style="35" bestFit="1" customWidth="1"/>
    <col min="5654" max="5654" width="15.28515625" style="35" customWidth="1"/>
    <col min="5655" max="5655" width="24.7109375" style="35" customWidth="1"/>
    <col min="5656" max="5656" width="10.28515625" style="35" customWidth="1"/>
    <col min="5657" max="5657" width="9.28515625" style="35" bestFit="1" customWidth="1"/>
    <col min="5658" max="5893" width="9.140625" style="35"/>
    <col min="5894" max="5894" width="15.85546875" style="35" customWidth="1"/>
    <col min="5895" max="5895" width="15.28515625" style="35" customWidth="1"/>
    <col min="5896" max="5896" width="16.85546875" style="35" customWidth="1"/>
    <col min="5897" max="5897" width="21.42578125" style="35" customWidth="1"/>
    <col min="5898" max="5898" width="16.7109375" style="35" customWidth="1"/>
    <col min="5899" max="5899" width="17.7109375" style="35" customWidth="1"/>
    <col min="5900" max="5900" width="16.140625" style="35" customWidth="1"/>
    <col min="5901" max="5901" width="27.140625" style="35" customWidth="1"/>
    <col min="5902" max="5902" width="12.42578125" style="35" customWidth="1"/>
    <col min="5903" max="5903" width="11.7109375" style="35" customWidth="1"/>
    <col min="5904" max="5904" width="18.140625" style="35" customWidth="1"/>
    <col min="5905" max="5905" width="18.28515625" style="35" customWidth="1"/>
    <col min="5906" max="5906" width="16.7109375" style="35" customWidth="1"/>
    <col min="5907" max="5907" width="17.85546875" style="35" customWidth="1"/>
    <col min="5908" max="5908" width="16.85546875" style="35" customWidth="1"/>
    <col min="5909" max="5909" width="15.7109375" style="35" bestFit="1" customWidth="1"/>
    <col min="5910" max="5910" width="15.28515625" style="35" customWidth="1"/>
    <col min="5911" max="5911" width="24.7109375" style="35" customWidth="1"/>
    <col min="5912" max="5912" width="10.28515625" style="35" customWidth="1"/>
    <col min="5913" max="5913" width="9.28515625" style="35" bestFit="1" customWidth="1"/>
    <col min="5914" max="6149" width="9.140625" style="35"/>
    <col min="6150" max="6150" width="15.85546875" style="35" customWidth="1"/>
    <col min="6151" max="6151" width="15.28515625" style="35" customWidth="1"/>
    <col min="6152" max="6152" width="16.85546875" style="35" customWidth="1"/>
    <col min="6153" max="6153" width="21.42578125" style="35" customWidth="1"/>
    <col min="6154" max="6154" width="16.7109375" style="35" customWidth="1"/>
    <col min="6155" max="6155" width="17.7109375" style="35" customWidth="1"/>
    <col min="6156" max="6156" width="16.140625" style="35" customWidth="1"/>
    <col min="6157" max="6157" width="27.140625" style="35" customWidth="1"/>
    <col min="6158" max="6158" width="12.42578125" style="35" customWidth="1"/>
    <col min="6159" max="6159" width="11.7109375" style="35" customWidth="1"/>
    <col min="6160" max="6160" width="18.140625" style="35" customWidth="1"/>
    <col min="6161" max="6161" width="18.28515625" style="35" customWidth="1"/>
    <col min="6162" max="6162" width="16.7109375" style="35" customWidth="1"/>
    <col min="6163" max="6163" width="17.85546875" style="35" customWidth="1"/>
    <col min="6164" max="6164" width="16.85546875" style="35" customWidth="1"/>
    <col min="6165" max="6165" width="15.7109375" style="35" bestFit="1" customWidth="1"/>
    <col min="6166" max="6166" width="15.28515625" style="35" customWidth="1"/>
    <col min="6167" max="6167" width="24.7109375" style="35" customWidth="1"/>
    <col min="6168" max="6168" width="10.28515625" style="35" customWidth="1"/>
    <col min="6169" max="6169" width="9.28515625" style="35" bestFit="1" customWidth="1"/>
    <col min="6170" max="6405" width="9.140625" style="35"/>
    <col min="6406" max="6406" width="15.85546875" style="35" customWidth="1"/>
    <col min="6407" max="6407" width="15.28515625" style="35" customWidth="1"/>
    <col min="6408" max="6408" width="16.85546875" style="35" customWidth="1"/>
    <col min="6409" max="6409" width="21.42578125" style="35" customWidth="1"/>
    <col min="6410" max="6410" width="16.7109375" style="35" customWidth="1"/>
    <col min="6411" max="6411" width="17.7109375" style="35" customWidth="1"/>
    <col min="6412" max="6412" width="16.140625" style="35" customWidth="1"/>
    <col min="6413" max="6413" width="27.140625" style="35" customWidth="1"/>
    <col min="6414" max="6414" width="12.42578125" style="35" customWidth="1"/>
    <col min="6415" max="6415" width="11.7109375" style="35" customWidth="1"/>
    <col min="6416" max="6416" width="18.140625" style="35" customWidth="1"/>
    <col min="6417" max="6417" width="18.28515625" style="35" customWidth="1"/>
    <col min="6418" max="6418" width="16.7109375" style="35" customWidth="1"/>
    <col min="6419" max="6419" width="17.85546875" style="35" customWidth="1"/>
    <col min="6420" max="6420" width="16.85546875" style="35" customWidth="1"/>
    <col min="6421" max="6421" width="15.7109375" style="35" bestFit="1" customWidth="1"/>
    <col min="6422" max="6422" width="15.28515625" style="35" customWidth="1"/>
    <col min="6423" max="6423" width="24.7109375" style="35" customWidth="1"/>
    <col min="6424" max="6424" width="10.28515625" style="35" customWidth="1"/>
    <col min="6425" max="6425" width="9.28515625" style="35" bestFit="1" customWidth="1"/>
    <col min="6426" max="6661" width="9.140625" style="35"/>
    <col min="6662" max="6662" width="15.85546875" style="35" customWidth="1"/>
    <col min="6663" max="6663" width="15.28515625" style="35" customWidth="1"/>
    <col min="6664" max="6664" width="16.85546875" style="35" customWidth="1"/>
    <col min="6665" max="6665" width="21.42578125" style="35" customWidth="1"/>
    <col min="6666" max="6666" width="16.7109375" style="35" customWidth="1"/>
    <col min="6667" max="6667" width="17.7109375" style="35" customWidth="1"/>
    <col min="6668" max="6668" width="16.140625" style="35" customWidth="1"/>
    <col min="6669" max="6669" width="27.140625" style="35" customWidth="1"/>
    <col min="6670" max="6670" width="12.42578125" style="35" customWidth="1"/>
    <col min="6671" max="6671" width="11.7109375" style="35" customWidth="1"/>
    <col min="6672" max="6672" width="18.140625" style="35" customWidth="1"/>
    <col min="6673" max="6673" width="18.28515625" style="35" customWidth="1"/>
    <col min="6674" max="6674" width="16.7109375" style="35" customWidth="1"/>
    <col min="6675" max="6675" width="17.85546875" style="35" customWidth="1"/>
    <col min="6676" max="6676" width="16.85546875" style="35" customWidth="1"/>
    <col min="6677" max="6677" width="15.7109375" style="35" bestFit="1" customWidth="1"/>
    <col min="6678" max="6678" width="15.28515625" style="35" customWidth="1"/>
    <col min="6679" max="6679" width="24.7109375" style="35" customWidth="1"/>
    <col min="6680" max="6680" width="10.28515625" style="35" customWidth="1"/>
    <col min="6681" max="6681" width="9.28515625" style="35" bestFit="1" customWidth="1"/>
    <col min="6682" max="6917" width="9.140625" style="35"/>
    <col min="6918" max="6918" width="15.85546875" style="35" customWidth="1"/>
    <col min="6919" max="6919" width="15.28515625" style="35" customWidth="1"/>
    <col min="6920" max="6920" width="16.85546875" style="35" customWidth="1"/>
    <col min="6921" max="6921" width="21.42578125" style="35" customWidth="1"/>
    <col min="6922" max="6922" width="16.7109375" style="35" customWidth="1"/>
    <col min="6923" max="6923" width="17.7109375" style="35" customWidth="1"/>
    <col min="6924" max="6924" width="16.140625" style="35" customWidth="1"/>
    <col min="6925" max="6925" width="27.140625" style="35" customWidth="1"/>
    <col min="6926" max="6926" width="12.42578125" style="35" customWidth="1"/>
    <col min="6927" max="6927" width="11.7109375" style="35" customWidth="1"/>
    <col min="6928" max="6928" width="18.140625" style="35" customWidth="1"/>
    <col min="6929" max="6929" width="18.28515625" style="35" customWidth="1"/>
    <col min="6930" max="6930" width="16.7109375" style="35" customWidth="1"/>
    <col min="6931" max="6931" width="17.85546875" style="35" customWidth="1"/>
    <col min="6932" max="6932" width="16.85546875" style="35" customWidth="1"/>
    <col min="6933" max="6933" width="15.7109375" style="35" bestFit="1" customWidth="1"/>
    <col min="6934" max="6934" width="15.28515625" style="35" customWidth="1"/>
    <col min="6935" max="6935" width="24.7109375" style="35" customWidth="1"/>
    <col min="6936" max="6936" width="10.28515625" style="35" customWidth="1"/>
    <col min="6937" max="6937" width="9.28515625" style="35" bestFit="1" customWidth="1"/>
    <col min="6938" max="7173" width="9.140625" style="35"/>
    <col min="7174" max="7174" width="15.85546875" style="35" customWidth="1"/>
    <col min="7175" max="7175" width="15.28515625" style="35" customWidth="1"/>
    <col min="7176" max="7176" width="16.85546875" style="35" customWidth="1"/>
    <col min="7177" max="7177" width="21.42578125" style="35" customWidth="1"/>
    <col min="7178" max="7178" width="16.7109375" style="35" customWidth="1"/>
    <col min="7179" max="7179" width="17.7109375" style="35" customWidth="1"/>
    <col min="7180" max="7180" width="16.140625" style="35" customWidth="1"/>
    <col min="7181" max="7181" width="27.140625" style="35" customWidth="1"/>
    <col min="7182" max="7182" width="12.42578125" style="35" customWidth="1"/>
    <col min="7183" max="7183" width="11.7109375" style="35" customWidth="1"/>
    <col min="7184" max="7184" width="18.140625" style="35" customWidth="1"/>
    <col min="7185" max="7185" width="18.28515625" style="35" customWidth="1"/>
    <col min="7186" max="7186" width="16.7109375" style="35" customWidth="1"/>
    <col min="7187" max="7187" width="17.85546875" style="35" customWidth="1"/>
    <col min="7188" max="7188" width="16.85546875" style="35" customWidth="1"/>
    <col min="7189" max="7189" width="15.7109375" style="35" bestFit="1" customWidth="1"/>
    <col min="7190" max="7190" width="15.28515625" style="35" customWidth="1"/>
    <col min="7191" max="7191" width="24.7109375" style="35" customWidth="1"/>
    <col min="7192" max="7192" width="10.28515625" style="35" customWidth="1"/>
    <col min="7193" max="7193" width="9.28515625" style="35" bestFit="1" customWidth="1"/>
    <col min="7194" max="7429" width="9.140625" style="35"/>
    <col min="7430" max="7430" width="15.85546875" style="35" customWidth="1"/>
    <col min="7431" max="7431" width="15.28515625" style="35" customWidth="1"/>
    <col min="7432" max="7432" width="16.85546875" style="35" customWidth="1"/>
    <col min="7433" max="7433" width="21.42578125" style="35" customWidth="1"/>
    <col min="7434" max="7434" width="16.7109375" style="35" customWidth="1"/>
    <col min="7435" max="7435" width="17.7109375" style="35" customWidth="1"/>
    <col min="7436" max="7436" width="16.140625" style="35" customWidth="1"/>
    <col min="7437" max="7437" width="27.140625" style="35" customWidth="1"/>
    <col min="7438" max="7438" width="12.42578125" style="35" customWidth="1"/>
    <col min="7439" max="7439" width="11.7109375" style="35" customWidth="1"/>
    <col min="7440" max="7440" width="18.140625" style="35" customWidth="1"/>
    <col min="7441" max="7441" width="18.28515625" style="35" customWidth="1"/>
    <col min="7442" max="7442" width="16.7109375" style="35" customWidth="1"/>
    <col min="7443" max="7443" width="17.85546875" style="35" customWidth="1"/>
    <col min="7444" max="7444" width="16.85546875" style="35" customWidth="1"/>
    <col min="7445" max="7445" width="15.7109375" style="35" bestFit="1" customWidth="1"/>
    <col min="7446" max="7446" width="15.28515625" style="35" customWidth="1"/>
    <col min="7447" max="7447" width="24.7109375" style="35" customWidth="1"/>
    <col min="7448" max="7448" width="10.28515625" style="35" customWidth="1"/>
    <col min="7449" max="7449" width="9.28515625" style="35" bestFit="1" customWidth="1"/>
    <col min="7450" max="7685" width="9.140625" style="35"/>
    <col min="7686" max="7686" width="15.85546875" style="35" customWidth="1"/>
    <col min="7687" max="7687" width="15.28515625" style="35" customWidth="1"/>
    <col min="7688" max="7688" width="16.85546875" style="35" customWidth="1"/>
    <col min="7689" max="7689" width="21.42578125" style="35" customWidth="1"/>
    <col min="7690" max="7690" width="16.7109375" style="35" customWidth="1"/>
    <col min="7691" max="7691" width="17.7109375" style="35" customWidth="1"/>
    <col min="7692" max="7692" width="16.140625" style="35" customWidth="1"/>
    <col min="7693" max="7693" width="27.140625" style="35" customWidth="1"/>
    <col min="7694" max="7694" width="12.42578125" style="35" customWidth="1"/>
    <col min="7695" max="7695" width="11.7109375" style="35" customWidth="1"/>
    <col min="7696" max="7696" width="18.140625" style="35" customWidth="1"/>
    <col min="7697" max="7697" width="18.28515625" style="35" customWidth="1"/>
    <col min="7698" max="7698" width="16.7109375" style="35" customWidth="1"/>
    <col min="7699" max="7699" width="17.85546875" style="35" customWidth="1"/>
    <col min="7700" max="7700" width="16.85546875" style="35" customWidth="1"/>
    <col min="7701" max="7701" width="15.7109375" style="35" bestFit="1" customWidth="1"/>
    <col min="7702" max="7702" width="15.28515625" style="35" customWidth="1"/>
    <col min="7703" max="7703" width="24.7109375" style="35" customWidth="1"/>
    <col min="7704" max="7704" width="10.28515625" style="35" customWidth="1"/>
    <col min="7705" max="7705" width="9.28515625" style="35" bestFit="1" customWidth="1"/>
    <col min="7706" max="7941" width="9.140625" style="35"/>
    <col min="7942" max="7942" width="15.85546875" style="35" customWidth="1"/>
    <col min="7943" max="7943" width="15.28515625" style="35" customWidth="1"/>
    <col min="7944" max="7944" width="16.85546875" style="35" customWidth="1"/>
    <col min="7945" max="7945" width="21.42578125" style="35" customWidth="1"/>
    <col min="7946" max="7946" width="16.7109375" style="35" customWidth="1"/>
    <col min="7947" max="7947" width="17.7109375" style="35" customWidth="1"/>
    <col min="7948" max="7948" width="16.140625" style="35" customWidth="1"/>
    <col min="7949" max="7949" width="27.140625" style="35" customWidth="1"/>
    <col min="7950" max="7950" width="12.42578125" style="35" customWidth="1"/>
    <col min="7951" max="7951" width="11.7109375" style="35" customWidth="1"/>
    <col min="7952" max="7952" width="18.140625" style="35" customWidth="1"/>
    <col min="7953" max="7953" width="18.28515625" style="35" customWidth="1"/>
    <col min="7954" max="7954" width="16.7109375" style="35" customWidth="1"/>
    <col min="7955" max="7955" width="17.85546875" style="35" customWidth="1"/>
    <col min="7956" max="7956" width="16.85546875" style="35" customWidth="1"/>
    <col min="7957" max="7957" width="15.7109375" style="35" bestFit="1" customWidth="1"/>
    <col min="7958" max="7958" width="15.28515625" style="35" customWidth="1"/>
    <col min="7959" max="7959" width="24.7109375" style="35" customWidth="1"/>
    <col min="7960" max="7960" width="10.28515625" style="35" customWidth="1"/>
    <col min="7961" max="7961" width="9.28515625" style="35" bestFit="1" customWidth="1"/>
    <col min="7962" max="8197" width="9.140625" style="35"/>
    <col min="8198" max="8198" width="15.85546875" style="35" customWidth="1"/>
    <col min="8199" max="8199" width="15.28515625" style="35" customWidth="1"/>
    <col min="8200" max="8200" width="16.85546875" style="35" customWidth="1"/>
    <col min="8201" max="8201" width="21.42578125" style="35" customWidth="1"/>
    <col min="8202" max="8202" width="16.7109375" style="35" customWidth="1"/>
    <col min="8203" max="8203" width="17.7109375" style="35" customWidth="1"/>
    <col min="8204" max="8204" width="16.140625" style="35" customWidth="1"/>
    <col min="8205" max="8205" width="27.140625" style="35" customWidth="1"/>
    <col min="8206" max="8206" width="12.42578125" style="35" customWidth="1"/>
    <col min="8207" max="8207" width="11.7109375" style="35" customWidth="1"/>
    <col min="8208" max="8208" width="18.140625" style="35" customWidth="1"/>
    <col min="8209" max="8209" width="18.28515625" style="35" customWidth="1"/>
    <col min="8210" max="8210" width="16.7109375" style="35" customWidth="1"/>
    <col min="8211" max="8211" width="17.85546875" style="35" customWidth="1"/>
    <col min="8212" max="8212" width="16.85546875" style="35" customWidth="1"/>
    <col min="8213" max="8213" width="15.7109375" style="35" bestFit="1" customWidth="1"/>
    <col min="8214" max="8214" width="15.28515625" style="35" customWidth="1"/>
    <col min="8215" max="8215" width="24.7109375" style="35" customWidth="1"/>
    <col min="8216" max="8216" width="10.28515625" style="35" customWidth="1"/>
    <col min="8217" max="8217" width="9.28515625" style="35" bestFit="1" customWidth="1"/>
    <col min="8218" max="8453" width="9.140625" style="35"/>
    <col min="8454" max="8454" width="15.85546875" style="35" customWidth="1"/>
    <col min="8455" max="8455" width="15.28515625" style="35" customWidth="1"/>
    <col min="8456" max="8456" width="16.85546875" style="35" customWidth="1"/>
    <col min="8457" max="8457" width="21.42578125" style="35" customWidth="1"/>
    <col min="8458" max="8458" width="16.7109375" style="35" customWidth="1"/>
    <col min="8459" max="8459" width="17.7109375" style="35" customWidth="1"/>
    <col min="8460" max="8460" width="16.140625" style="35" customWidth="1"/>
    <col min="8461" max="8461" width="27.140625" style="35" customWidth="1"/>
    <col min="8462" max="8462" width="12.42578125" style="35" customWidth="1"/>
    <col min="8463" max="8463" width="11.7109375" style="35" customWidth="1"/>
    <col min="8464" max="8464" width="18.140625" style="35" customWidth="1"/>
    <col min="8465" max="8465" width="18.28515625" style="35" customWidth="1"/>
    <col min="8466" max="8466" width="16.7109375" style="35" customWidth="1"/>
    <col min="8467" max="8467" width="17.85546875" style="35" customWidth="1"/>
    <col min="8468" max="8468" width="16.85546875" style="35" customWidth="1"/>
    <col min="8469" max="8469" width="15.7109375" style="35" bestFit="1" customWidth="1"/>
    <col min="8470" max="8470" width="15.28515625" style="35" customWidth="1"/>
    <col min="8471" max="8471" width="24.7109375" style="35" customWidth="1"/>
    <col min="8472" max="8472" width="10.28515625" style="35" customWidth="1"/>
    <col min="8473" max="8473" width="9.28515625" style="35" bestFit="1" customWidth="1"/>
    <col min="8474" max="8709" width="9.140625" style="35"/>
    <col min="8710" max="8710" width="15.85546875" style="35" customWidth="1"/>
    <col min="8711" max="8711" width="15.28515625" style="35" customWidth="1"/>
    <col min="8712" max="8712" width="16.85546875" style="35" customWidth="1"/>
    <col min="8713" max="8713" width="21.42578125" style="35" customWidth="1"/>
    <col min="8714" max="8714" width="16.7109375" style="35" customWidth="1"/>
    <col min="8715" max="8715" width="17.7109375" style="35" customWidth="1"/>
    <col min="8716" max="8716" width="16.140625" style="35" customWidth="1"/>
    <col min="8717" max="8717" width="27.140625" style="35" customWidth="1"/>
    <col min="8718" max="8718" width="12.42578125" style="35" customWidth="1"/>
    <col min="8719" max="8719" width="11.7109375" style="35" customWidth="1"/>
    <col min="8720" max="8720" width="18.140625" style="35" customWidth="1"/>
    <col min="8721" max="8721" width="18.28515625" style="35" customWidth="1"/>
    <col min="8722" max="8722" width="16.7109375" style="35" customWidth="1"/>
    <col min="8723" max="8723" width="17.85546875" style="35" customWidth="1"/>
    <col min="8724" max="8724" width="16.85546875" style="35" customWidth="1"/>
    <col min="8725" max="8725" width="15.7109375" style="35" bestFit="1" customWidth="1"/>
    <col min="8726" max="8726" width="15.28515625" style="35" customWidth="1"/>
    <col min="8727" max="8727" width="24.7109375" style="35" customWidth="1"/>
    <col min="8728" max="8728" width="10.28515625" style="35" customWidth="1"/>
    <col min="8729" max="8729" width="9.28515625" style="35" bestFit="1" customWidth="1"/>
    <col min="8730" max="8965" width="9.140625" style="35"/>
    <col min="8966" max="8966" width="15.85546875" style="35" customWidth="1"/>
    <col min="8967" max="8967" width="15.28515625" style="35" customWidth="1"/>
    <col min="8968" max="8968" width="16.85546875" style="35" customWidth="1"/>
    <col min="8969" max="8969" width="21.42578125" style="35" customWidth="1"/>
    <col min="8970" max="8970" width="16.7109375" style="35" customWidth="1"/>
    <col min="8971" max="8971" width="17.7109375" style="35" customWidth="1"/>
    <col min="8972" max="8972" width="16.140625" style="35" customWidth="1"/>
    <col min="8973" max="8973" width="27.140625" style="35" customWidth="1"/>
    <col min="8974" max="8974" width="12.42578125" style="35" customWidth="1"/>
    <col min="8975" max="8975" width="11.7109375" style="35" customWidth="1"/>
    <col min="8976" max="8976" width="18.140625" style="35" customWidth="1"/>
    <col min="8977" max="8977" width="18.28515625" style="35" customWidth="1"/>
    <col min="8978" max="8978" width="16.7109375" style="35" customWidth="1"/>
    <col min="8979" max="8979" width="17.85546875" style="35" customWidth="1"/>
    <col min="8980" max="8980" width="16.85546875" style="35" customWidth="1"/>
    <col min="8981" max="8981" width="15.7109375" style="35" bestFit="1" customWidth="1"/>
    <col min="8982" max="8982" width="15.28515625" style="35" customWidth="1"/>
    <col min="8983" max="8983" width="24.7109375" style="35" customWidth="1"/>
    <col min="8984" max="8984" width="10.28515625" style="35" customWidth="1"/>
    <col min="8985" max="8985" width="9.28515625" style="35" bestFit="1" customWidth="1"/>
    <col min="8986" max="9221" width="9.140625" style="35"/>
    <col min="9222" max="9222" width="15.85546875" style="35" customWidth="1"/>
    <col min="9223" max="9223" width="15.28515625" style="35" customWidth="1"/>
    <col min="9224" max="9224" width="16.85546875" style="35" customWidth="1"/>
    <col min="9225" max="9225" width="21.42578125" style="35" customWidth="1"/>
    <col min="9226" max="9226" width="16.7109375" style="35" customWidth="1"/>
    <col min="9227" max="9227" width="17.7109375" style="35" customWidth="1"/>
    <col min="9228" max="9228" width="16.140625" style="35" customWidth="1"/>
    <col min="9229" max="9229" width="27.140625" style="35" customWidth="1"/>
    <col min="9230" max="9230" width="12.42578125" style="35" customWidth="1"/>
    <col min="9231" max="9231" width="11.7109375" style="35" customWidth="1"/>
    <col min="9232" max="9232" width="18.140625" style="35" customWidth="1"/>
    <col min="9233" max="9233" width="18.28515625" style="35" customWidth="1"/>
    <col min="9234" max="9234" width="16.7109375" style="35" customWidth="1"/>
    <col min="9235" max="9235" width="17.85546875" style="35" customWidth="1"/>
    <col min="9236" max="9236" width="16.85546875" style="35" customWidth="1"/>
    <col min="9237" max="9237" width="15.7109375" style="35" bestFit="1" customWidth="1"/>
    <col min="9238" max="9238" width="15.28515625" style="35" customWidth="1"/>
    <col min="9239" max="9239" width="24.7109375" style="35" customWidth="1"/>
    <col min="9240" max="9240" width="10.28515625" style="35" customWidth="1"/>
    <col min="9241" max="9241" width="9.28515625" style="35" bestFit="1" customWidth="1"/>
    <col min="9242" max="9477" width="9.140625" style="35"/>
    <col min="9478" max="9478" width="15.85546875" style="35" customWidth="1"/>
    <col min="9479" max="9479" width="15.28515625" style="35" customWidth="1"/>
    <col min="9480" max="9480" width="16.85546875" style="35" customWidth="1"/>
    <col min="9481" max="9481" width="21.42578125" style="35" customWidth="1"/>
    <col min="9482" max="9482" width="16.7109375" style="35" customWidth="1"/>
    <col min="9483" max="9483" width="17.7109375" style="35" customWidth="1"/>
    <col min="9484" max="9484" width="16.140625" style="35" customWidth="1"/>
    <col min="9485" max="9485" width="27.140625" style="35" customWidth="1"/>
    <col min="9486" max="9486" width="12.42578125" style="35" customWidth="1"/>
    <col min="9487" max="9487" width="11.7109375" style="35" customWidth="1"/>
    <col min="9488" max="9488" width="18.140625" style="35" customWidth="1"/>
    <col min="9489" max="9489" width="18.28515625" style="35" customWidth="1"/>
    <col min="9490" max="9490" width="16.7109375" style="35" customWidth="1"/>
    <col min="9491" max="9491" width="17.85546875" style="35" customWidth="1"/>
    <col min="9492" max="9492" width="16.85546875" style="35" customWidth="1"/>
    <col min="9493" max="9493" width="15.7109375" style="35" bestFit="1" customWidth="1"/>
    <col min="9494" max="9494" width="15.28515625" style="35" customWidth="1"/>
    <col min="9495" max="9495" width="24.7109375" style="35" customWidth="1"/>
    <col min="9496" max="9496" width="10.28515625" style="35" customWidth="1"/>
    <col min="9497" max="9497" width="9.28515625" style="35" bestFit="1" customWidth="1"/>
    <col min="9498" max="9733" width="9.140625" style="35"/>
    <col min="9734" max="9734" width="15.85546875" style="35" customWidth="1"/>
    <col min="9735" max="9735" width="15.28515625" style="35" customWidth="1"/>
    <col min="9736" max="9736" width="16.85546875" style="35" customWidth="1"/>
    <col min="9737" max="9737" width="21.42578125" style="35" customWidth="1"/>
    <col min="9738" max="9738" width="16.7109375" style="35" customWidth="1"/>
    <col min="9739" max="9739" width="17.7109375" style="35" customWidth="1"/>
    <col min="9740" max="9740" width="16.140625" style="35" customWidth="1"/>
    <col min="9741" max="9741" width="27.140625" style="35" customWidth="1"/>
    <col min="9742" max="9742" width="12.42578125" style="35" customWidth="1"/>
    <col min="9743" max="9743" width="11.7109375" style="35" customWidth="1"/>
    <col min="9744" max="9744" width="18.140625" style="35" customWidth="1"/>
    <col min="9745" max="9745" width="18.28515625" style="35" customWidth="1"/>
    <col min="9746" max="9746" width="16.7109375" style="35" customWidth="1"/>
    <col min="9747" max="9747" width="17.85546875" style="35" customWidth="1"/>
    <col min="9748" max="9748" width="16.85546875" style="35" customWidth="1"/>
    <col min="9749" max="9749" width="15.7109375" style="35" bestFit="1" customWidth="1"/>
    <col min="9750" max="9750" width="15.28515625" style="35" customWidth="1"/>
    <col min="9751" max="9751" width="24.7109375" style="35" customWidth="1"/>
    <col min="9752" max="9752" width="10.28515625" style="35" customWidth="1"/>
    <col min="9753" max="9753" width="9.28515625" style="35" bestFit="1" customWidth="1"/>
    <col min="9754" max="9989" width="9.140625" style="35"/>
    <col min="9990" max="9990" width="15.85546875" style="35" customWidth="1"/>
    <col min="9991" max="9991" width="15.28515625" style="35" customWidth="1"/>
    <col min="9992" max="9992" width="16.85546875" style="35" customWidth="1"/>
    <col min="9993" max="9993" width="21.42578125" style="35" customWidth="1"/>
    <col min="9994" max="9994" width="16.7109375" style="35" customWidth="1"/>
    <col min="9995" max="9995" width="17.7109375" style="35" customWidth="1"/>
    <col min="9996" max="9996" width="16.140625" style="35" customWidth="1"/>
    <col min="9997" max="9997" width="27.140625" style="35" customWidth="1"/>
    <col min="9998" max="9998" width="12.42578125" style="35" customWidth="1"/>
    <col min="9999" max="9999" width="11.7109375" style="35" customWidth="1"/>
    <col min="10000" max="10000" width="18.140625" style="35" customWidth="1"/>
    <col min="10001" max="10001" width="18.28515625" style="35" customWidth="1"/>
    <col min="10002" max="10002" width="16.7109375" style="35" customWidth="1"/>
    <col min="10003" max="10003" width="17.85546875" style="35" customWidth="1"/>
    <col min="10004" max="10004" width="16.85546875" style="35" customWidth="1"/>
    <col min="10005" max="10005" width="15.7109375" style="35" bestFit="1" customWidth="1"/>
    <col min="10006" max="10006" width="15.28515625" style="35" customWidth="1"/>
    <col min="10007" max="10007" width="24.7109375" style="35" customWidth="1"/>
    <col min="10008" max="10008" width="10.28515625" style="35" customWidth="1"/>
    <col min="10009" max="10009" width="9.28515625" style="35" bestFit="1" customWidth="1"/>
    <col min="10010" max="10245" width="9.140625" style="35"/>
    <col min="10246" max="10246" width="15.85546875" style="35" customWidth="1"/>
    <col min="10247" max="10247" width="15.28515625" style="35" customWidth="1"/>
    <col min="10248" max="10248" width="16.85546875" style="35" customWidth="1"/>
    <col min="10249" max="10249" width="21.42578125" style="35" customWidth="1"/>
    <col min="10250" max="10250" width="16.7109375" style="35" customWidth="1"/>
    <col min="10251" max="10251" width="17.7109375" style="35" customWidth="1"/>
    <col min="10252" max="10252" width="16.140625" style="35" customWidth="1"/>
    <col min="10253" max="10253" width="27.140625" style="35" customWidth="1"/>
    <col min="10254" max="10254" width="12.42578125" style="35" customWidth="1"/>
    <col min="10255" max="10255" width="11.7109375" style="35" customWidth="1"/>
    <col min="10256" max="10256" width="18.140625" style="35" customWidth="1"/>
    <col min="10257" max="10257" width="18.28515625" style="35" customWidth="1"/>
    <col min="10258" max="10258" width="16.7109375" style="35" customWidth="1"/>
    <col min="10259" max="10259" width="17.85546875" style="35" customWidth="1"/>
    <col min="10260" max="10260" width="16.85546875" style="35" customWidth="1"/>
    <col min="10261" max="10261" width="15.7109375" style="35" bestFit="1" customWidth="1"/>
    <col min="10262" max="10262" width="15.28515625" style="35" customWidth="1"/>
    <col min="10263" max="10263" width="24.7109375" style="35" customWidth="1"/>
    <col min="10264" max="10264" width="10.28515625" style="35" customWidth="1"/>
    <col min="10265" max="10265" width="9.28515625" style="35" bestFit="1" customWidth="1"/>
    <col min="10266" max="10501" width="9.140625" style="35"/>
    <col min="10502" max="10502" width="15.85546875" style="35" customWidth="1"/>
    <col min="10503" max="10503" width="15.28515625" style="35" customWidth="1"/>
    <col min="10504" max="10504" width="16.85546875" style="35" customWidth="1"/>
    <col min="10505" max="10505" width="21.42578125" style="35" customWidth="1"/>
    <col min="10506" max="10506" width="16.7109375" style="35" customWidth="1"/>
    <col min="10507" max="10507" width="17.7109375" style="35" customWidth="1"/>
    <col min="10508" max="10508" width="16.140625" style="35" customWidth="1"/>
    <col min="10509" max="10509" width="27.140625" style="35" customWidth="1"/>
    <col min="10510" max="10510" width="12.42578125" style="35" customWidth="1"/>
    <col min="10511" max="10511" width="11.7109375" style="35" customWidth="1"/>
    <col min="10512" max="10512" width="18.140625" style="35" customWidth="1"/>
    <col min="10513" max="10513" width="18.28515625" style="35" customWidth="1"/>
    <col min="10514" max="10514" width="16.7109375" style="35" customWidth="1"/>
    <col min="10515" max="10515" width="17.85546875" style="35" customWidth="1"/>
    <col min="10516" max="10516" width="16.85546875" style="35" customWidth="1"/>
    <col min="10517" max="10517" width="15.7109375" style="35" bestFit="1" customWidth="1"/>
    <col min="10518" max="10518" width="15.28515625" style="35" customWidth="1"/>
    <col min="10519" max="10519" width="24.7109375" style="35" customWidth="1"/>
    <col min="10520" max="10520" width="10.28515625" style="35" customWidth="1"/>
    <col min="10521" max="10521" width="9.28515625" style="35" bestFit="1" customWidth="1"/>
    <col min="10522" max="10757" width="9.140625" style="35"/>
    <col min="10758" max="10758" width="15.85546875" style="35" customWidth="1"/>
    <col min="10759" max="10759" width="15.28515625" style="35" customWidth="1"/>
    <col min="10760" max="10760" width="16.85546875" style="35" customWidth="1"/>
    <col min="10761" max="10761" width="21.42578125" style="35" customWidth="1"/>
    <col min="10762" max="10762" width="16.7109375" style="35" customWidth="1"/>
    <col min="10763" max="10763" width="17.7109375" style="35" customWidth="1"/>
    <col min="10764" max="10764" width="16.140625" style="35" customWidth="1"/>
    <col min="10765" max="10765" width="27.140625" style="35" customWidth="1"/>
    <col min="10766" max="10766" width="12.42578125" style="35" customWidth="1"/>
    <col min="10767" max="10767" width="11.7109375" style="35" customWidth="1"/>
    <col min="10768" max="10768" width="18.140625" style="35" customWidth="1"/>
    <col min="10769" max="10769" width="18.28515625" style="35" customWidth="1"/>
    <col min="10770" max="10770" width="16.7109375" style="35" customWidth="1"/>
    <col min="10771" max="10771" width="17.85546875" style="35" customWidth="1"/>
    <col min="10772" max="10772" width="16.85546875" style="35" customWidth="1"/>
    <col min="10773" max="10773" width="15.7109375" style="35" bestFit="1" customWidth="1"/>
    <col min="10774" max="10774" width="15.28515625" style="35" customWidth="1"/>
    <col min="10775" max="10775" width="24.7109375" style="35" customWidth="1"/>
    <col min="10776" max="10776" width="10.28515625" style="35" customWidth="1"/>
    <col min="10777" max="10777" width="9.28515625" style="35" bestFit="1" customWidth="1"/>
    <col min="10778" max="11013" width="9.140625" style="35"/>
    <col min="11014" max="11014" width="15.85546875" style="35" customWidth="1"/>
    <col min="11015" max="11015" width="15.28515625" style="35" customWidth="1"/>
    <col min="11016" max="11016" width="16.85546875" style="35" customWidth="1"/>
    <col min="11017" max="11017" width="21.42578125" style="35" customWidth="1"/>
    <col min="11018" max="11018" width="16.7109375" style="35" customWidth="1"/>
    <col min="11019" max="11019" width="17.7109375" style="35" customWidth="1"/>
    <col min="11020" max="11020" width="16.140625" style="35" customWidth="1"/>
    <col min="11021" max="11021" width="27.140625" style="35" customWidth="1"/>
    <col min="11022" max="11022" width="12.42578125" style="35" customWidth="1"/>
    <col min="11023" max="11023" width="11.7109375" style="35" customWidth="1"/>
    <col min="11024" max="11024" width="18.140625" style="35" customWidth="1"/>
    <col min="11025" max="11025" width="18.28515625" style="35" customWidth="1"/>
    <col min="11026" max="11026" width="16.7109375" style="35" customWidth="1"/>
    <col min="11027" max="11027" width="17.85546875" style="35" customWidth="1"/>
    <col min="11028" max="11028" width="16.85546875" style="35" customWidth="1"/>
    <col min="11029" max="11029" width="15.7109375" style="35" bestFit="1" customWidth="1"/>
    <col min="11030" max="11030" width="15.28515625" style="35" customWidth="1"/>
    <col min="11031" max="11031" width="24.7109375" style="35" customWidth="1"/>
    <col min="11032" max="11032" width="10.28515625" style="35" customWidth="1"/>
    <col min="11033" max="11033" width="9.28515625" style="35" bestFit="1" customWidth="1"/>
    <col min="11034" max="11269" width="9.140625" style="35"/>
    <col min="11270" max="11270" width="15.85546875" style="35" customWidth="1"/>
    <col min="11271" max="11271" width="15.28515625" style="35" customWidth="1"/>
    <col min="11272" max="11272" width="16.85546875" style="35" customWidth="1"/>
    <col min="11273" max="11273" width="21.42578125" style="35" customWidth="1"/>
    <col min="11274" max="11274" width="16.7109375" style="35" customWidth="1"/>
    <col min="11275" max="11275" width="17.7109375" style="35" customWidth="1"/>
    <col min="11276" max="11276" width="16.140625" style="35" customWidth="1"/>
    <col min="11277" max="11277" width="27.140625" style="35" customWidth="1"/>
    <col min="11278" max="11278" width="12.42578125" style="35" customWidth="1"/>
    <col min="11279" max="11279" width="11.7109375" style="35" customWidth="1"/>
    <col min="11280" max="11280" width="18.140625" style="35" customWidth="1"/>
    <col min="11281" max="11281" width="18.28515625" style="35" customWidth="1"/>
    <col min="11282" max="11282" width="16.7109375" style="35" customWidth="1"/>
    <col min="11283" max="11283" width="17.85546875" style="35" customWidth="1"/>
    <col min="11284" max="11284" width="16.85546875" style="35" customWidth="1"/>
    <col min="11285" max="11285" width="15.7109375" style="35" bestFit="1" customWidth="1"/>
    <col min="11286" max="11286" width="15.28515625" style="35" customWidth="1"/>
    <col min="11287" max="11287" width="24.7109375" style="35" customWidth="1"/>
    <col min="11288" max="11288" width="10.28515625" style="35" customWidth="1"/>
    <col min="11289" max="11289" width="9.28515625" style="35" bestFit="1" customWidth="1"/>
    <col min="11290" max="11525" width="9.140625" style="35"/>
    <col min="11526" max="11526" width="15.85546875" style="35" customWidth="1"/>
    <col min="11527" max="11527" width="15.28515625" style="35" customWidth="1"/>
    <col min="11528" max="11528" width="16.85546875" style="35" customWidth="1"/>
    <col min="11529" max="11529" width="21.42578125" style="35" customWidth="1"/>
    <col min="11530" max="11530" width="16.7109375" style="35" customWidth="1"/>
    <col min="11531" max="11531" width="17.7109375" style="35" customWidth="1"/>
    <col min="11532" max="11532" width="16.140625" style="35" customWidth="1"/>
    <col min="11533" max="11533" width="27.140625" style="35" customWidth="1"/>
    <col min="11534" max="11534" width="12.42578125" style="35" customWidth="1"/>
    <col min="11535" max="11535" width="11.7109375" style="35" customWidth="1"/>
    <col min="11536" max="11536" width="18.140625" style="35" customWidth="1"/>
    <col min="11537" max="11537" width="18.28515625" style="35" customWidth="1"/>
    <col min="11538" max="11538" width="16.7109375" style="35" customWidth="1"/>
    <col min="11539" max="11539" width="17.85546875" style="35" customWidth="1"/>
    <col min="11540" max="11540" width="16.85546875" style="35" customWidth="1"/>
    <col min="11541" max="11541" width="15.7109375" style="35" bestFit="1" customWidth="1"/>
    <col min="11542" max="11542" width="15.28515625" style="35" customWidth="1"/>
    <col min="11543" max="11543" width="24.7109375" style="35" customWidth="1"/>
    <col min="11544" max="11544" width="10.28515625" style="35" customWidth="1"/>
    <col min="11545" max="11545" width="9.28515625" style="35" bestFit="1" customWidth="1"/>
    <col min="11546" max="11781" width="9.140625" style="35"/>
    <col min="11782" max="11782" width="15.85546875" style="35" customWidth="1"/>
    <col min="11783" max="11783" width="15.28515625" style="35" customWidth="1"/>
    <col min="11784" max="11784" width="16.85546875" style="35" customWidth="1"/>
    <col min="11785" max="11785" width="21.42578125" style="35" customWidth="1"/>
    <col min="11786" max="11786" width="16.7109375" style="35" customWidth="1"/>
    <col min="11787" max="11787" width="17.7109375" style="35" customWidth="1"/>
    <col min="11788" max="11788" width="16.140625" style="35" customWidth="1"/>
    <col min="11789" max="11789" width="27.140625" style="35" customWidth="1"/>
    <col min="11790" max="11790" width="12.42578125" style="35" customWidth="1"/>
    <col min="11791" max="11791" width="11.7109375" style="35" customWidth="1"/>
    <col min="11792" max="11792" width="18.140625" style="35" customWidth="1"/>
    <col min="11793" max="11793" width="18.28515625" style="35" customWidth="1"/>
    <col min="11794" max="11794" width="16.7109375" style="35" customWidth="1"/>
    <col min="11795" max="11795" width="17.85546875" style="35" customWidth="1"/>
    <col min="11796" max="11796" width="16.85546875" style="35" customWidth="1"/>
    <col min="11797" max="11797" width="15.7109375" style="35" bestFit="1" customWidth="1"/>
    <col min="11798" max="11798" width="15.28515625" style="35" customWidth="1"/>
    <col min="11799" max="11799" width="24.7109375" style="35" customWidth="1"/>
    <col min="11800" max="11800" width="10.28515625" style="35" customWidth="1"/>
    <col min="11801" max="11801" width="9.28515625" style="35" bestFit="1" customWidth="1"/>
    <col min="11802" max="12037" width="9.140625" style="35"/>
    <col min="12038" max="12038" width="15.85546875" style="35" customWidth="1"/>
    <col min="12039" max="12039" width="15.28515625" style="35" customWidth="1"/>
    <col min="12040" max="12040" width="16.85546875" style="35" customWidth="1"/>
    <col min="12041" max="12041" width="21.42578125" style="35" customWidth="1"/>
    <col min="12042" max="12042" width="16.7109375" style="35" customWidth="1"/>
    <col min="12043" max="12043" width="17.7109375" style="35" customWidth="1"/>
    <col min="12044" max="12044" width="16.140625" style="35" customWidth="1"/>
    <col min="12045" max="12045" width="27.140625" style="35" customWidth="1"/>
    <col min="12046" max="12046" width="12.42578125" style="35" customWidth="1"/>
    <col min="12047" max="12047" width="11.7109375" style="35" customWidth="1"/>
    <col min="12048" max="12048" width="18.140625" style="35" customWidth="1"/>
    <col min="12049" max="12049" width="18.28515625" style="35" customWidth="1"/>
    <col min="12050" max="12050" width="16.7109375" style="35" customWidth="1"/>
    <col min="12051" max="12051" width="17.85546875" style="35" customWidth="1"/>
    <col min="12052" max="12052" width="16.85546875" style="35" customWidth="1"/>
    <col min="12053" max="12053" width="15.7109375" style="35" bestFit="1" customWidth="1"/>
    <col min="12054" max="12054" width="15.28515625" style="35" customWidth="1"/>
    <col min="12055" max="12055" width="24.7109375" style="35" customWidth="1"/>
    <col min="12056" max="12056" width="10.28515625" style="35" customWidth="1"/>
    <col min="12057" max="12057" width="9.28515625" style="35" bestFit="1" customWidth="1"/>
    <col min="12058" max="12293" width="9.140625" style="35"/>
    <col min="12294" max="12294" width="15.85546875" style="35" customWidth="1"/>
    <col min="12295" max="12295" width="15.28515625" style="35" customWidth="1"/>
    <col min="12296" max="12296" width="16.85546875" style="35" customWidth="1"/>
    <col min="12297" max="12297" width="21.42578125" style="35" customWidth="1"/>
    <col min="12298" max="12298" width="16.7109375" style="35" customWidth="1"/>
    <col min="12299" max="12299" width="17.7109375" style="35" customWidth="1"/>
    <col min="12300" max="12300" width="16.140625" style="35" customWidth="1"/>
    <col min="12301" max="12301" width="27.140625" style="35" customWidth="1"/>
    <col min="12302" max="12302" width="12.42578125" style="35" customWidth="1"/>
    <col min="12303" max="12303" width="11.7109375" style="35" customWidth="1"/>
    <col min="12304" max="12304" width="18.140625" style="35" customWidth="1"/>
    <col min="12305" max="12305" width="18.28515625" style="35" customWidth="1"/>
    <col min="12306" max="12306" width="16.7109375" style="35" customWidth="1"/>
    <col min="12307" max="12307" width="17.85546875" style="35" customWidth="1"/>
    <col min="12308" max="12308" width="16.85546875" style="35" customWidth="1"/>
    <col min="12309" max="12309" width="15.7109375" style="35" bestFit="1" customWidth="1"/>
    <col min="12310" max="12310" width="15.28515625" style="35" customWidth="1"/>
    <col min="12311" max="12311" width="24.7109375" style="35" customWidth="1"/>
    <col min="12312" max="12312" width="10.28515625" style="35" customWidth="1"/>
    <col min="12313" max="12313" width="9.28515625" style="35" bestFit="1" customWidth="1"/>
    <col min="12314" max="12549" width="9.140625" style="35"/>
    <col min="12550" max="12550" width="15.85546875" style="35" customWidth="1"/>
    <col min="12551" max="12551" width="15.28515625" style="35" customWidth="1"/>
    <col min="12552" max="12552" width="16.85546875" style="35" customWidth="1"/>
    <col min="12553" max="12553" width="21.42578125" style="35" customWidth="1"/>
    <col min="12554" max="12554" width="16.7109375" style="35" customWidth="1"/>
    <col min="12555" max="12555" width="17.7109375" style="35" customWidth="1"/>
    <col min="12556" max="12556" width="16.140625" style="35" customWidth="1"/>
    <col min="12557" max="12557" width="27.140625" style="35" customWidth="1"/>
    <col min="12558" max="12558" width="12.42578125" style="35" customWidth="1"/>
    <col min="12559" max="12559" width="11.7109375" style="35" customWidth="1"/>
    <col min="12560" max="12560" width="18.140625" style="35" customWidth="1"/>
    <col min="12561" max="12561" width="18.28515625" style="35" customWidth="1"/>
    <col min="12562" max="12562" width="16.7109375" style="35" customWidth="1"/>
    <col min="12563" max="12563" width="17.85546875" style="35" customWidth="1"/>
    <col min="12564" max="12564" width="16.85546875" style="35" customWidth="1"/>
    <col min="12565" max="12565" width="15.7109375" style="35" bestFit="1" customWidth="1"/>
    <col min="12566" max="12566" width="15.28515625" style="35" customWidth="1"/>
    <col min="12567" max="12567" width="24.7109375" style="35" customWidth="1"/>
    <col min="12568" max="12568" width="10.28515625" style="35" customWidth="1"/>
    <col min="12569" max="12569" width="9.28515625" style="35" bestFit="1" customWidth="1"/>
    <col min="12570" max="12805" width="9.140625" style="35"/>
    <col min="12806" max="12806" width="15.85546875" style="35" customWidth="1"/>
    <col min="12807" max="12807" width="15.28515625" style="35" customWidth="1"/>
    <col min="12808" max="12808" width="16.85546875" style="35" customWidth="1"/>
    <col min="12809" max="12809" width="21.42578125" style="35" customWidth="1"/>
    <col min="12810" max="12810" width="16.7109375" style="35" customWidth="1"/>
    <col min="12811" max="12811" width="17.7109375" style="35" customWidth="1"/>
    <col min="12812" max="12812" width="16.140625" style="35" customWidth="1"/>
    <col min="12813" max="12813" width="27.140625" style="35" customWidth="1"/>
    <col min="12814" max="12814" width="12.42578125" style="35" customWidth="1"/>
    <col min="12815" max="12815" width="11.7109375" style="35" customWidth="1"/>
    <col min="12816" max="12816" width="18.140625" style="35" customWidth="1"/>
    <col min="12817" max="12817" width="18.28515625" style="35" customWidth="1"/>
    <col min="12818" max="12818" width="16.7109375" style="35" customWidth="1"/>
    <col min="12819" max="12819" width="17.85546875" style="35" customWidth="1"/>
    <col min="12820" max="12820" width="16.85546875" style="35" customWidth="1"/>
    <col min="12821" max="12821" width="15.7109375" style="35" bestFit="1" customWidth="1"/>
    <col min="12822" max="12822" width="15.28515625" style="35" customWidth="1"/>
    <col min="12823" max="12823" width="24.7109375" style="35" customWidth="1"/>
    <col min="12824" max="12824" width="10.28515625" style="35" customWidth="1"/>
    <col min="12825" max="12825" width="9.28515625" style="35" bestFit="1" customWidth="1"/>
    <col min="12826" max="13061" width="9.140625" style="35"/>
    <col min="13062" max="13062" width="15.85546875" style="35" customWidth="1"/>
    <col min="13063" max="13063" width="15.28515625" style="35" customWidth="1"/>
    <col min="13064" max="13064" width="16.85546875" style="35" customWidth="1"/>
    <col min="13065" max="13065" width="21.42578125" style="35" customWidth="1"/>
    <col min="13066" max="13066" width="16.7109375" style="35" customWidth="1"/>
    <col min="13067" max="13067" width="17.7109375" style="35" customWidth="1"/>
    <col min="13068" max="13068" width="16.140625" style="35" customWidth="1"/>
    <col min="13069" max="13069" width="27.140625" style="35" customWidth="1"/>
    <col min="13070" max="13070" width="12.42578125" style="35" customWidth="1"/>
    <col min="13071" max="13071" width="11.7109375" style="35" customWidth="1"/>
    <col min="13072" max="13072" width="18.140625" style="35" customWidth="1"/>
    <col min="13073" max="13073" width="18.28515625" style="35" customWidth="1"/>
    <col min="13074" max="13074" width="16.7109375" style="35" customWidth="1"/>
    <col min="13075" max="13075" width="17.85546875" style="35" customWidth="1"/>
    <col min="13076" max="13076" width="16.85546875" style="35" customWidth="1"/>
    <col min="13077" max="13077" width="15.7109375" style="35" bestFit="1" customWidth="1"/>
    <col min="13078" max="13078" width="15.28515625" style="35" customWidth="1"/>
    <col min="13079" max="13079" width="24.7109375" style="35" customWidth="1"/>
    <col min="13080" max="13080" width="10.28515625" style="35" customWidth="1"/>
    <col min="13081" max="13081" width="9.28515625" style="35" bestFit="1" customWidth="1"/>
    <col min="13082" max="13317" width="9.140625" style="35"/>
    <col min="13318" max="13318" width="15.85546875" style="35" customWidth="1"/>
    <col min="13319" max="13319" width="15.28515625" style="35" customWidth="1"/>
    <col min="13320" max="13320" width="16.85546875" style="35" customWidth="1"/>
    <col min="13321" max="13321" width="21.42578125" style="35" customWidth="1"/>
    <col min="13322" max="13322" width="16.7109375" style="35" customWidth="1"/>
    <col min="13323" max="13323" width="17.7109375" style="35" customWidth="1"/>
    <col min="13324" max="13324" width="16.140625" style="35" customWidth="1"/>
    <col min="13325" max="13325" width="27.140625" style="35" customWidth="1"/>
    <col min="13326" max="13326" width="12.42578125" style="35" customWidth="1"/>
    <col min="13327" max="13327" width="11.7109375" style="35" customWidth="1"/>
    <col min="13328" max="13328" width="18.140625" style="35" customWidth="1"/>
    <col min="13329" max="13329" width="18.28515625" style="35" customWidth="1"/>
    <col min="13330" max="13330" width="16.7109375" style="35" customWidth="1"/>
    <col min="13331" max="13331" width="17.85546875" style="35" customWidth="1"/>
    <col min="13332" max="13332" width="16.85546875" style="35" customWidth="1"/>
    <col min="13333" max="13333" width="15.7109375" style="35" bestFit="1" customWidth="1"/>
    <col min="13334" max="13334" width="15.28515625" style="35" customWidth="1"/>
    <col min="13335" max="13335" width="24.7109375" style="35" customWidth="1"/>
    <col min="13336" max="13336" width="10.28515625" style="35" customWidth="1"/>
    <col min="13337" max="13337" width="9.28515625" style="35" bestFit="1" customWidth="1"/>
    <col min="13338" max="13573" width="9.140625" style="35"/>
    <col min="13574" max="13574" width="15.85546875" style="35" customWidth="1"/>
    <col min="13575" max="13575" width="15.28515625" style="35" customWidth="1"/>
    <col min="13576" max="13576" width="16.85546875" style="35" customWidth="1"/>
    <col min="13577" max="13577" width="21.42578125" style="35" customWidth="1"/>
    <col min="13578" max="13578" width="16.7109375" style="35" customWidth="1"/>
    <col min="13579" max="13579" width="17.7109375" style="35" customWidth="1"/>
    <col min="13580" max="13580" width="16.140625" style="35" customWidth="1"/>
    <col min="13581" max="13581" width="27.140625" style="35" customWidth="1"/>
    <col min="13582" max="13582" width="12.42578125" style="35" customWidth="1"/>
    <col min="13583" max="13583" width="11.7109375" style="35" customWidth="1"/>
    <col min="13584" max="13584" width="18.140625" style="35" customWidth="1"/>
    <col min="13585" max="13585" width="18.28515625" style="35" customWidth="1"/>
    <col min="13586" max="13586" width="16.7109375" style="35" customWidth="1"/>
    <col min="13587" max="13587" width="17.85546875" style="35" customWidth="1"/>
    <col min="13588" max="13588" width="16.85546875" style="35" customWidth="1"/>
    <col min="13589" max="13589" width="15.7109375" style="35" bestFit="1" customWidth="1"/>
    <col min="13590" max="13590" width="15.28515625" style="35" customWidth="1"/>
    <col min="13591" max="13591" width="24.7109375" style="35" customWidth="1"/>
    <col min="13592" max="13592" width="10.28515625" style="35" customWidth="1"/>
    <col min="13593" max="13593" width="9.28515625" style="35" bestFit="1" customWidth="1"/>
    <col min="13594" max="13829" width="9.140625" style="35"/>
    <col min="13830" max="13830" width="15.85546875" style="35" customWidth="1"/>
    <col min="13831" max="13831" width="15.28515625" style="35" customWidth="1"/>
    <col min="13832" max="13832" width="16.85546875" style="35" customWidth="1"/>
    <col min="13833" max="13833" width="21.42578125" style="35" customWidth="1"/>
    <col min="13834" max="13834" width="16.7109375" style="35" customWidth="1"/>
    <col min="13835" max="13835" width="17.7109375" style="35" customWidth="1"/>
    <col min="13836" max="13836" width="16.140625" style="35" customWidth="1"/>
    <col min="13837" max="13837" width="27.140625" style="35" customWidth="1"/>
    <col min="13838" max="13838" width="12.42578125" style="35" customWidth="1"/>
    <col min="13839" max="13839" width="11.7109375" style="35" customWidth="1"/>
    <col min="13840" max="13840" width="18.140625" style="35" customWidth="1"/>
    <col min="13841" max="13841" width="18.28515625" style="35" customWidth="1"/>
    <col min="13842" max="13842" width="16.7109375" style="35" customWidth="1"/>
    <col min="13843" max="13843" width="17.85546875" style="35" customWidth="1"/>
    <col min="13844" max="13844" width="16.85546875" style="35" customWidth="1"/>
    <col min="13845" max="13845" width="15.7109375" style="35" bestFit="1" customWidth="1"/>
    <col min="13846" max="13846" width="15.28515625" style="35" customWidth="1"/>
    <col min="13847" max="13847" width="24.7109375" style="35" customWidth="1"/>
    <col min="13848" max="13848" width="10.28515625" style="35" customWidth="1"/>
    <col min="13849" max="13849" width="9.28515625" style="35" bestFit="1" customWidth="1"/>
    <col min="13850" max="14085" width="9.140625" style="35"/>
    <col min="14086" max="14086" width="15.85546875" style="35" customWidth="1"/>
    <col min="14087" max="14087" width="15.28515625" style="35" customWidth="1"/>
    <col min="14088" max="14088" width="16.85546875" style="35" customWidth="1"/>
    <col min="14089" max="14089" width="21.42578125" style="35" customWidth="1"/>
    <col min="14090" max="14090" width="16.7109375" style="35" customWidth="1"/>
    <col min="14091" max="14091" width="17.7109375" style="35" customWidth="1"/>
    <col min="14092" max="14092" width="16.140625" style="35" customWidth="1"/>
    <col min="14093" max="14093" width="27.140625" style="35" customWidth="1"/>
    <col min="14094" max="14094" width="12.42578125" style="35" customWidth="1"/>
    <col min="14095" max="14095" width="11.7109375" style="35" customWidth="1"/>
    <col min="14096" max="14096" width="18.140625" style="35" customWidth="1"/>
    <col min="14097" max="14097" width="18.28515625" style="35" customWidth="1"/>
    <col min="14098" max="14098" width="16.7109375" style="35" customWidth="1"/>
    <col min="14099" max="14099" width="17.85546875" style="35" customWidth="1"/>
    <col min="14100" max="14100" width="16.85546875" style="35" customWidth="1"/>
    <col min="14101" max="14101" width="15.7109375" style="35" bestFit="1" customWidth="1"/>
    <col min="14102" max="14102" width="15.28515625" style="35" customWidth="1"/>
    <col min="14103" max="14103" width="24.7109375" style="35" customWidth="1"/>
    <col min="14104" max="14104" width="10.28515625" style="35" customWidth="1"/>
    <col min="14105" max="14105" width="9.28515625" style="35" bestFit="1" customWidth="1"/>
    <col min="14106" max="14341" width="9.140625" style="35"/>
    <col min="14342" max="14342" width="15.85546875" style="35" customWidth="1"/>
    <col min="14343" max="14343" width="15.28515625" style="35" customWidth="1"/>
    <col min="14344" max="14344" width="16.85546875" style="35" customWidth="1"/>
    <col min="14345" max="14345" width="21.42578125" style="35" customWidth="1"/>
    <col min="14346" max="14346" width="16.7109375" style="35" customWidth="1"/>
    <col min="14347" max="14347" width="17.7109375" style="35" customWidth="1"/>
    <col min="14348" max="14348" width="16.140625" style="35" customWidth="1"/>
    <col min="14349" max="14349" width="27.140625" style="35" customWidth="1"/>
    <col min="14350" max="14350" width="12.42578125" style="35" customWidth="1"/>
    <col min="14351" max="14351" width="11.7109375" style="35" customWidth="1"/>
    <col min="14352" max="14352" width="18.140625" style="35" customWidth="1"/>
    <col min="14353" max="14353" width="18.28515625" style="35" customWidth="1"/>
    <col min="14354" max="14354" width="16.7109375" style="35" customWidth="1"/>
    <col min="14355" max="14355" width="17.85546875" style="35" customWidth="1"/>
    <col min="14356" max="14356" width="16.85546875" style="35" customWidth="1"/>
    <col min="14357" max="14357" width="15.7109375" style="35" bestFit="1" customWidth="1"/>
    <col min="14358" max="14358" width="15.28515625" style="35" customWidth="1"/>
    <col min="14359" max="14359" width="24.7109375" style="35" customWidth="1"/>
    <col min="14360" max="14360" width="10.28515625" style="35" customWidth="1"/>
    <col min="14361" max="14361" width="9.28515625" style="35" bestFit="1" customWidth="1"/>
    <col min="14362" max="14597" width="9.140625" style="35"/>
    <col min="14598" max="14598" width="15.85546875" style="35" customWidth="1"/>
    <col min="14599" max="14599" width="15.28515625" style="35" customWidth="1"/>
    <col min="14600" max="14600" width="16.85546875" style="35" customWidth="1"/>
    <col min="14601" max="14601" width="21.42578125" style="35" customWidth="1"/>
    <col min="14602" max="14602" width="16.7109375" style="35" customWidth="1"/>
    <col min="14603" max="14603" width="17.7109375" style="35" customWidth="1"/>
    <col min="14604" max="14604" width="16.140625" style="35" customWidth="1"/>
    <col min="14605" max="14605" width="27.140625" style="35" customWidth="1"/>
    <col min="14606" max="14606" width="12.42578125" style="35" customWidth="1"/>
    <col min="14607" max="14607" width="11.7109375" style="35" customWidth="1"/>
    <col min="14608" max="14608" width="18.140625" style="35" customWidth="1"/>
    <col min="14609" max="14609" width="18.28515625" style="35" customWidth="1"/>
    <col min="14610" max="14610" width="16.7109375" style="35" customWidth="1"/>
    <col min="14611" max="14611" width="17.85546875" style="35" customWidth="1"/>
    <col min="14612" max="14612" width="16.85546875" style="35" customWidth="1"/>
    <col min="14613" max="14613" width="15.7109375" style="35" bestFit="1" customWidth="1"/>
    <col min="14614" max="14614" width="15.28515625" style="35" customWidth="1"/>
    <col min="14615" max="14615" width="24.7109375" style="35" customWidth="1"/>
    <col min="14616" max="14616" width="10.28515625" style="35" customWidth="1"/>
    <col min="14617" max="14617" width="9.28515625" style="35" bestFit="1" customWidth="1"/>
    <col min="14618" max="14853" width="9.140625" style="35"/>
    <col min="14854" max="14854" width="15.85546875" style="35" customWidth="1"/>
    <col min="14855" max="14855" width="15.28515625" style="35" customWidth="1"/>
    <col min="14856" max="14856" width="16.85546875" style="35" customWidth="1"/>
    <col min="14857" max="14857" width="21.42578125" style="35" customWidth="1"/>
    <col min="14858" max="14858" width="16.7109375" style="35" customWidth="1"/>
    <col min="14859" max="14859" width="17.7109375" style="35" customWidth="1"/>
    <col min="14860" max="14860" width="16.140625" style="35" customWidth="1"/>
    <col min="14861" max="14861" width="27.140625" style="35" customWidth="1"/>
    <col min="14862" max="14862" width="12.42578125" style="35" customWidth="1"/>
    <col min="14863" max="14863" width="11.7109375" style="35" customWidth="1"/>
    <col min="14864" max="14864" width="18.140625" style="35" customWidth="1"/>
    <col min="14865" max="14865" width="18.28515625" style="35" customWidth="1"/>
    <col min="14866" max="14866" width="16.7109375" style="35" customWidth="1"/>
    <col min="14867" max="14867" width="17.85546875" style="35" customWidth="1"/>
    <col min="14868" max="14868" width="16.85546875" style="35" customWidth="1"/>
    <col min="14869" max="14869" width="15.7109375" style="35" bestFit="1" customWidth="1"/>
    <col min="14870" max="14870" width="15.28515625" style="35" customWidth="1"/>
    <col min="14871" max="14871" width="24.7109375" style="35" customWidth="1"/>
    <col min="14872" max="14872" width="10.28515625" style="35" customWidth="1"/>
    <col min="14873" max="14873" width="9.28515625" style="35" bestFit="1" customWidth="1"/>
    <col min="14874" max="15109" width="9.140625" style="35"/>
    <col min="15110" max="15110" width="15.85546875" style="35" customWidth="1"/>
    <col min="15111" max="15111" width="15.28515625" style="35" customWidth="1"/>
    <col min="15112" max="15112" width="16.85546875" style="35" customWidth="1"/>
    <col min="15113" max="15113" width="21.42578125" style="35" customWidth="1"/>
    <col min="15114" max="15114" width="16.7109375" style="35" customWidth="1"/>
    <col min="15115" max="15115" width="17.7109375" style="35" customWidth="1"/>
    <col min="15116" max="15116" width="16.140625" style="35" customWidth="1"/>
    <col min="15117" max="15117" width="27.140625" style="35" customWidth="1"/>
    <col min="15118" max="15118" width="12.42578125" style="35" customWidth="1"/>
    <col min="15119" max="15119" width="11.7109375" style="35" customWidth="1"/>
    <col min="15120" max="15120" width="18.140625" style="35" customWidth="1"/>
    <col min="15121" max="15121" width="18.28515625" style="35" customWidth="1"/>
    <col min="15122" max="15122" width="16.7109375" style="35" customWidth="1"/>
    <col min="15123" max="15123" width="17.85546875" style="35" customWidth="1"/>
    <col min="15124" max="15124" width="16.85546875" style="35" customWidth="1"/>
    <col min="15125" max="15125" width="15.7109375" style="35" bestFit="1" customWidth="1"/>
    <col min="15126" max="15126" width="15.28515625" style="35" customWidth="1"/>
    <col min="15127" max="15127" width="24.7109375" style="35" customWidth="1"/>
    <col min="15128" max="15128" width="10.28515625" style="35" customWidth="1"/>
    <col min="15129" max="15129" width="9.28515625" style="35" bestFit="1" customWidth="1"/>
    <col min="15130" max="15365" width="9.140625" style="35"/>
    <col min="15366" max="15366" width="15.85546875" style="35" customWidth="1"/>
    <col min="15367" max="15367" width="15.28515625" style="35" customWidth="1"/>
    <col min="15368" max="15368" width="16.85546875" style="35" customWidth="1"/>
    <col min="15369" max="15369" width="21.42578125" style="35" customWidth="1"/>
    <col min="15370" max="15370" width="16.7109375" style="35" customWidth="1"/>
    <col min="15371" max="15371" width="17.7109375" style="35" customWidth="1"/>
    <col min="15372" max="15372" width="16.140625" style="35" customWidth="1"/>
    <col min="15373" max="15373" width="27.140625" style="35" customWidth="1"/>
    <col min="15374" max="15374" width="12.42578125" style="35" customWidth="1"/>
    <col min="15375" max="15375" width="11.7109375" style="35" customWidth="1"/>
    <col min="15376" max="15376" width="18.140625" style="35" customWidth="1"/>
    <col min="15377" max="15377" width="18.28515625" style="35" customWidth="1"/>
    <col min="15378" max="15378" width="16.7109375" style="35" customWidth="1"/>
    <col min="15379" max="15379" width="17.85546875" style="35" customWidth="1"/>
    <col min="15380" max="15380" width="16.85546875" style="35" customWidth="1"/>
    <col min="15381" max="15381" width="15.7109375" style="35" bestFit="1" customWidth="1"/>
    <col min="15382" max="15382" width="15.28515625" style="35" customWidth="1"/>
    <col min="15383" max="15383" width="24.7109375" style="35" customWidth="1"/>
    <col min="15384" max="15384" width="10.28515625" style="35" customWidth="1"/>
    <col min="15385" max="15385" width="9.28515625" style="35" bestFit="1" customWidth="1"/>
    <col min="15386" max="15621" width="9.140625" style="35"/>
    <col min="15622" max="15622" width="15.85546875" style="35" customWidth="1"/>
    <col min="15623" max="15623" width="15.28515625" style="35" customWidth="1"/>
    <col min="15624" max="15624" width="16.85546875" style="35" customWidth="1"/>
    <col min="15625" max="15625" width="21.42578125" style="35" customWidth="1"/>
    <col min="15626" max="15626" width="16.7109375" style="35" customWidth="1"/>
    <col min="15627" max="15627" width="17.7109375" style="35" customWidth="1"/>
    <col min="15628" max="15628" width="16.140625" style="35" customWidth="1"/>
    <col min="15629" max="15629" width="27.140625" style="35" customWidth="1"/>
    <col min="15630" max="15630" width="12.42578125" style="35" customWidth="1"/>
    <col min="15631" max="15631" width="11.7109375" style="35" customWidth="1"/>
    <col min="15632" max="15632" width="18.140625" style="35" customWidth="1"/>
    <col min="15633" max="15633" width="18.28515625" style="35" customWidth="1"/>
    <col min="15634" max="15634" width="16.7109375" style="35" customWidth="1"/>
    <col min="15635" max="15635" width="17.85546875" style="35" customWidth="1"/>
    <col min="15636" max="15636" width="16.85546875" style="35" customWidth="1"/>
    <col min="15637" max="15637" width="15.7109375" style="35" bestFit="1" customWidth="1"/>
    <col min="15638" max="15638" width="15.28515625" style="35" customWidth="1"/>
    <col min="15639" max="15639" width="24.7109375" style="35" customWidth="1"/>
    <col min="15640" max="15640" width="10.28515625" style="35" customWidth="1"/>
    <col min="15641" max="15641" width="9.28515625" style="35" bestFit="1" customWidth="1"/>
    <col min="15642" max="15877" width="9.140625" style="35"/>
    <col min="15878" max="15878" width="15.85546875" style="35" customWidth="1"/>
    <col min="15879" max="15879" width="15.28515625" style="35" customWidth="1"/>
    <col min="15880" max="15880" width="16.85546875" style="35" customWidth="1"/>
    <col min="15881" max="15881" width="21.42578125" style="35" customWidth="1"/>
    <col min="15882" max="15882" width="16.7109375" style="35" customWidth="1"/>
    <col min="15883" max="15883" width="17.7109375" style="35" customWidth="1"/>
    <col min="15884" max="15884" width="16.140625" style="35" customWidth="1"/>
    <col min="15885" max="15885" width="27.140625" style="35" customWidth="1"/>
    <col min="15886" max="15886" width="12.42578125" style="35" customWidth="1"/>
    <col min="15887" max="15887" width="11.7109375" style="35" customWidth="1"/>
    <col min="15888" max="15888" width="18.140625" style="35" customWidth="1"/>
    <col min="15889" max="15889" width="18.28515625" style="35" customWidth="1"/>
    <col min="15890" max="15890" width="16.7109375" style="35" customWidth="1"/>
    <col min="15891" max="15891" width="17.85546875" style="35" customWidth="1"/>
    <col min="15892" max="15892" width="16.85546875" style="35" customWidth="1"/>
    <col min="15893" max="15893" width="15.7109375" style="35" bestFit="1" customWidth="1"/>
    <col min="15894" max="15894" width="15.28515625" style="35" customWidth="1"/>
    <col min="15895" max="15895" width="24.7109375" style="35" customWidth="1"/>
    <col min="15896" max="15896" width="10.28515625" style="35" customWidth="1"/>
    <col min="15897" max="15897" width="9.28515625" style="35" bestFit="1" customWidth="1"/>
    <col min="15898" max="16133" width="9.140625" style="35"/>
    <col min="16134" max="16134" width="15.85546875" style="35" customWidth="1"/>
    <col min="16135" max="16135" width="15.28515625" style="35" customWidth="1"/>
    <col min="16136" max="16136" width="16.85546875" style="35" customWidth="1"/>
    <col min="16137" max="16137" width="21.42578125" style="35" customWidth="1"/>
    <col min="16138" max="16138" width="16.7109375" style="35" customWidth="1"/>
    <col min="16139" max="16139" width="17.7109375" style="35" customWidth="1"/>
    <col min="16140" max="16140" width="16.140625" style="35" customWidth="1"/>
    <col min="16141" max="16141" width="27.140625" style="35" customWidth="1"/>
    <col min="16142" max="16142" width="12.42578125" style="35" customWidth="1"/>
    <col min="16143" max="16143" width="11.7109375" style="35" customWidth="1"/>
    <col min="16144" max="16144" width="18.140625" style="35" customWidth="1"/>
    <col min="16145" max="16145" width="18.28515625" style="35" customWidth="1"/>
    <col min="16146" max="16146" width="16.7109375" style="35" customWidth="1"/>
    <col min="16147" max="16147" width="17.85546875" style="35" customWidth="1"/>
    <col min="16148" max="16148" width="16.85546875" style="35" customWidth="1"/>
    <col min="16149" max="16149" width="15.7109375" style="35" bestFit="1" customWidth="1"/>
    <col min="16150" max="16150" width="15.28515625" style="35" customWidth="1"/>
    <col min="16151" max="16151" width="24.7109375" style="35" customWidth="1"/>
    <col min="16152" max="16152" width="10.28515625" style="35" customWidth="1"/>
    <col min="16153" max="16153" width="9.28515625" style="35" bestFit="1" customWidth="1"/>
    <col min="16154" max="16384" width="9.140625" style="35"/>
  </cols>
  <sheetData>
    <row r="1" spans="1:32" ht="17.25" thickTop="1" thickBot="1" x14ac:dyDescent="0.3">
      <c r="B1" s="360"/>
      <c r="C1" s="32"/>
      <c r="D1" s="417"/>
      <c r="E1" s="417"/>
      <c r="F1" s="417"/>
      <c r="G1" s="417"/>
      <c r="H1" s="417"/>
      <c r="I1" s="417"/>
      <c r="J1" s="417"/>
      <c r="K1" s="417"/>
      <c r="L1" s="417"/>
      <c r="M1" s="417"/>
      <c r="N1" s="417"/>
      <c r="O1" s="417"/>
      <c r="P1" s="417"/>
      <c r="Q1" s="417"/>
      <c r="R1" s="417"/>
      <c r="S1" s="417"/>
      <c r="T1" s="318"/>
      <c r="U1" s="318"/>
      <c r="V1" s="318"/>
      <c r="W1" s="318"/>
      <c r="X1" s="33"/>
      <c r="Y1" s="34"/>
    </row>
    <row r="2" spans="1:32" ht="74.25" customHeight="1" thickTop="1" thickBot="1" x14ac:dyDescent="0.3">
      <c r="A2" s="363" t="s">
        <v>1062</v>
      </c>
      <c r="B2" s="355" t="s">
        <v>140</v>
      </c>
      <c r="C2" s="42" t="s">
        <v>1</v>
      </c>
      <c r="D2" s="42" t="s">
        <v>120</v>
      </c>
      <c r="E2" s="42" t="s">
        <v>134</v>
      </c>
      <c r="F2" s="42" t="s">
        <v>2</v>
      </c>
      <c r="G2" s="42" t="s">
        <v>3</v>
      </c>
      <c r="H2" s="42" t="s">
        <v>4</v>
      </c>
      <c r="I2" s="42" t="s">
        <v>141</v>
      </c>
      <c r="J2" s="42" t="s">
        <v>871</v>
      </c>
      <c r="K2" s="42" t="s">
        <v>5</v>
      </c>
      <c r="L2" s="42" t="s">
        <v>142</v>
      </c>
      <c r="M2" s="42" t="s">
        <v>872</v>
      </c>
      <c r="N2" s="297" t="s">
        <v>1043</v>
      </c>
      <c r="O2" s="43" t="s">
        <v>143</v>
      </c>
      <c r="P2" s="43" t="s">
        <v>321</v>
      </c>
      <c r="Q2" s="42" t="s">
        <v>145</v>
      </c>
      <c r="R2" s="43" t="s">
        <v>146</v>
      </c>
      <c r="S2" s="43" t="s">
        <v>147</v>
      </c>
      <c r="T2" s="283" t="s">
        <v>961</v>
      </c>
      <c r="U2" s="283" t="s">
        <v>962</v>
      </c>
      <c r="V2" s="283" t="s">
        <v>963</v>
      </c>
      <c r="W2" s="283" t="s">
        <v>964</v>
      </c>
      <c r="X2" s="42" t="s">
        <v>148</v>
      </c>
      <c r="Y2" s="42" t="s">
        <v>394</v>
      </c>
      <c r="Z2" s="36"/>
      <c r="AA2" s="36"/>
      <c r="AB2" s="36"/>
      <c r="AC2" s="36"/>
      <c r="AD2" s="36"/>
      <c r="AE2" s="36"/>
      <c r="AF2" s="36"/>
    </row>
    <row r="3" spans="1:32" ht="36" customHeight="1" thickTop="1" thickBot="1" x14ac:dyDescent="0.3">
      <c r="B3" s="415" t="s">
        <v>944</v>
      </c>
      <c r="C3" s="415"/>
      <c r="D3" s="415"/>
      <c r="E3" s="415"/>
      <c r="F3" s="415"/>
      <c r="G3" s="415"/>
      <c r="H3" s="415"/>
      <c r="I3" s="415"/>
      <c r="J3" s="415"/>
      <c r="K3" s="415"/>
      <c r="L3" s="415"/>
      <c r="M3" s="415"/>
      <c r="N3" s="415"/>
      <c r="O3" s="415"/>
      <c r="P3" s="415"/>
      <c r="Q3" s="415"/>
      <c r="R3" s="415"/>
      <c r="S3" s="415"/>
      <c r="T3" s="415"/>
      <c r="U3" s="415"/>
      <c r="V3" s="415"/>
      <c r="W3" s="415"/>
      <c r="X3" s="415"/>
      <c r="Y3" s="415"/>
      <c r="Z3" s="36"/>
      <c r="AA3" s="36"/>
      <c r="AB3" s="36"/>
      <c r="AC3" s="36"/>
      <c r="AD3" s="36"/>
      <c r="AE3" s="36"/>
      <c r="AF3" s="36"/>
    </row>
    <row r="4" spans="1:32" s="37" customFormat="1" ht="110.25" customHeight="1" thickTop="1" thickBot="1" x14ac:dyDescent="0.3">
      <c r="A4" s="365">
        <v>93</v>
      </c>
      <c r="B4" s="361" t="s">
        <v>404</v>
      </c>
      <c r="C4" s="45" t="s">
        <v>400</v>
      </c>
      <c r="D4" s="44" t="s">
        <v>405</v>
      </c>
      <c r="E4" s="44" t="s">
        <v>406</v>
      </c>
      <c r="F4" s="44" t="s">
        <v>406</v>
      </c>
      <c r="G4" s="44" t="s">
        <v>404</v>
      </c>
      <c r="H4" s="44" t="s">
        <v>407</v>
      </c>
      <c r="I4" s="44" t="s">
        <v>9</v>
      </c>
      <c r="J4" s="44"/>
      <c r="K4" s="46" t="s">
        <v>10</v>
      </c>
      <c r="L4" s="47" t="s">
        <v>544</v>
      </c>
      <c r="M4" s="47" t="s">
        <v>544</v>
      </c>
      <c r="N4" s="322"/>
      <c r="O4" s="48" t="s">
        <v>151</v>
      </c>
      <c r="P4" s="48" t="s">
        <v>152</v>
      </c>
      <c r="Q4" s="44" t="s">
        <v>406</v>
      </c>
      <c r="R4" s="47" t="s">
        <v>8</v>
      </c>
      <c r="S4" s="47" t="s">
        <v>8</v>
      </c>
      <c r="T4" s="322"/>
      <c r="U4" s="319" t="s">
        <v>406</v>
      </c>
      <c r="V4" s="322"/>
      <c r="W4" s="322"/>
      <c r="X4" s="48" t="s">
        <v>408</v>
      </c>
      <c r="Y4" s="43" t="s">
        <v>153</v>
      </c>
    </row>
    <row r="5" spans="1:32" s="37" customFormat="1" ht="165.75" customHeight="1" thickTop="1" thickBot="1" x14ac:dyDescent="0.3">
      <c r="A5" s="365">
        <v>94</v>
      </c>
      <c r="B5" s="362" t="s">
        <v>409</v>
      </c>
      <c r="C5" s="45" t="s">
        <v>400</v>
      </c>
      <c r="D5" s="45" t="s">
        <v>738</v>
      </c>
      <c r="E5" s="45" t="s">
        <v>410</v>
      </c>
      <c r="F5" s="45" t="s">
        <v>411</v>
      </c>
      <c r="G5" s="45" t="s">
        <v>412</v>
      </c>
      <c r="H5" s="45" t="s">
        <v>413</v>
      </c>
      <c r="I5" s="45" t="s">
        <v>9</v>
      </c>
      <c r="J5" s="45"/>
      <c r="K5" s="45" t="s">
        <v>10</v>
      </c>
      <c r="L5" s="47" t="s">
        <v>544</v>
      </c>
      <c r="M5" s="47" t="s">
        <v>544</v>
      </c>
      <c r="N5" s="322"/>
      <c r="O5" s="48" t="s">
        <v>151</v>
      </c>
      <c r="P5" s="50" t="s">
        <v>326</v>
      </c>
      <c r="Q5" s="45" t="s">
        <v>740</v>
      </c>
      <c r="R5" s="50"/>
      <c r="S5" s="50"/>
      <c r="T5" s="323"/>
      <c r="U5" s="319" t="s">
        <v>740</v>
      </c>
      <c r="V5" s="323"/>
      <c r="W5" s="323"/>
      <c r="X5" s="50" t="s">
        <v>739</v>
      </c>
      <c r="Y5" s="51" t="s">
        <v>162</v>
      </c>
    </row>
    <row r="6" spans="1:32" s="37" customFormat="1" ht="125.25" customHeight="1" thickTop="1" thickBot="1" x14ac:dyDescent="0.3">
      <c r="A6" s="365">
        <v>95</v>
      </c>
      <c r="B6" s="362" t="s">
        <v>409</v>
      </c>
      <c r="C6" s="45" t="s">
        <v>400</v>
      </c>
      <c r="D6" s="45" t="s">
        <v>414</v>
      </c>
      <c r="E6" s="45">
        <v>456</v>
      </c>
      <c r="F6" s="45">
        <v>456</v>
      </c>
      <c r="G6" s="45" t="s">
        <v>415</v>
      </c>
      <c r="H6" s="45" t="s">
        <v>416</v>
      </c>
      <c r="I6" s="45" t="s">
        <v>9</v>
      </c>
      <c r="J6" s="45"/>
      <c r="K6" s="45" t="s">
        <v>10</v>
      </c>
      <c r="L6" s="47" t="s">
        <v>544</v>
      </c>
      <c r="M6" s="47" t="s">
        <v>544</v>
      </c>
      <c r="N6" s="322"/>
      <c r="O6" s="50" t="s">
        <v>151</v>
      </c>
      <c r="P6" s="50" t="s">
        <v>152</v>
      </c>
      <c r="Q6" s="45" t="s">
        <v>417</v>
      </c>
      <c r="R6" s="50" t="s">
        <v>418</v>
      </c>
      <c r="S6" s="50" t="s">
        <v>419</v>
      </c>
      <c r="T6" s="323"/>
      <c r="U6" s="319" t="s">
        <v>417</v>
      </c>
      <c r="V6" s="323"/>
      <c r="W6" s="323"/>
      <c r="X6" s="50" t="s">
        <v>420</v>
      </c>
      <c r="Y6" s="51" t="s">
        <v>162</v>
      </c>
    </row>
    <row r="7" spans="1:32" s="37" customFormat="1" ht="96" customHeight="1" thickTop="1" thickBot="1" x14ac:dyDescent="0.3">
      <c r="A7" s="365">
        <v>96</v>
      </c>
      <c r="B7" s="362" t="s">
        <v>409</v>
      </c>
      <c r="C7" s="45" t="s">
        <v>400</v>
      </c>
      <c r="D7" s="45" t="s">
        <v>549</v>
      </c>
      <c r="E7" s="45">
        <v>2</v>
      </c>
      <c r="F7" s="45">
        <v>2</v>
      </c>
      <c r="G7" s="45" t="s">
        <v>421</v>
      </c>
      <c r="H7" s="45" t="s">
        <v>422</v>
      </c>
      <c r="I7" s="45" t="s">
        <v>9</v>
      </c>
      <c r="J7" s="45"/>
      <c r="K7" s="45" t="s">
        <v>10</v>
      </c>
      <c r="L7" s="47" t="s">
        <v>544</v>
      </c>
      <c r="M7" s="47" t="s">
        <v>544</v>
      </c>
      <c r="N7" s="322"/>
      <c r="O7" s="50" t="s">
        <v>151</v>
      </c>
      <c r="P7" s="50" t="s">
        <v>152</v>
      </c>
      <c r="Q7" s="45" t="s">
        <v>423</v>
      </c>
      <c r="R7" s="50"/>
      <c r="S7" s="50"/>
      <c r="T7" s="323"/>
      <c r="U7" s="319" t="s">
        <v>423</v>
      </c>
      <c r="V7" s="323"/>
      <c r="W7" s="323"/>
      <c r="X7" s="50" t="s">
        <v>424</v>
      </c>
      <c r="Y7" s="51" t="s">
        <v>162</v>
      </c>
    </row>
    <row r="8" spans="1:32" s="37" customFormat="1" ht="248.25" customHeight="1" thickTop="1" thickBot="1" x14ac:dyDescent="0.3">
      <c r="A8" s="365">
        <v>97</v>
      </c>
      <c r="B8" s="362" t="s">
        <v>425</v>
      </c>
      <c r="C8" s="45" t="s">
        <v>400</v>
      </c>
      <c r="D8" s="45" t="s">
        <v>550</v>
      </c>
      <c r="E8" s="45" t="s">
        <v>427</v>
      </c>
      <c r="F8" s="45" t="s">
        <v>742</v>
      </c>
      <c r="G8" s="45" t="s">
        <v>426</v>
      </c>
      <c r="H8" s="45" t="s">
        <v>741</v>
      </c>
      <c r="I8" s="45" t="s">
        <v>9</v>
      </c>
      <c r="J8" s="45"/>
      <c r="K8" s="45" t="s">
        <v>10</v>
      </c>
      <c r="L8" s="50" t="s">
        <v>151</v>
      </c>
      <c r="M8" s="50"/>
      <c r="N8" s="323"/>
      <c r="O8" s="50" t="s">
        <v>428</v>
      </c>
      <c r="P8" s="50" t="s">
        <v>267</v>
      </c>
      <c r="Q8" s="52" t="s">
        <v>429</v>
      </c>
      <c r="R8" s="53">
        <v>900000</v>
      </c>
      <c r="S8" s="53">
        <v>949000</v>
      </c>
      <c r="T8" s="298" t="s">
        <v>958</v>
      </c>
      <c r="U8" s="320" t="s">
        <v>1058</v>
      </c>
      <c r="V8" s="352" t="s">
        <v>1057</v>
      </c>
      <c r="W8" s="298" t="s">
        <v>957</v>
      </c>
      <c r="X8" s="54" t="s">
        <v>743</v>
      </c>
      <c r="Y8" s="51" t="s">
        <v>162</v>
      </c>
    </row>
    <row r="9" spans="1:32" s="37" customFormat="1" ht="201.75" customHeight="1" thickTop="1" thickBot="1" x14ac:dyDescent="0.3">
      <c r="A9" s="365">
        <v>98</v>
      </c>
      <c r="B9" s="361" t="s">
        <v>430</v>
      </c>
      <c r="C9" s="45" t="s">
        <v>400</v>
      </c>
      <c r="D9" s="44" t="s">
        <v>551</v>
      </c>
      <c r="E9" s="44" t="s">
        <v>431</v>
      </c>
      <c r="F9" s="44" t="s">
        <v>432</v>
      </c>
      <c r="G9" s="44" t="s">
        <v>433</v>
      </c>
      <c r="H9" s="44" t="s">
        <v>434</v>
      </c>
      <c r="I9" s="44" t="s">
        <v>9</v>
      </c>
      <c r="J9" s="44"/>
      <c r="K9" s="46" t="s">
        <v>10</v>
      </c>
      <c r="L9" s="47" t="s">
        <v>544</v>
      </c>
      <c r="M9" s="47" t="s">
        <v>544</v>
      </c>
      <c r="N9" s="322"/>
      <c r="O9" s="48" t="s">
        <v>188</v>
      </c>
      <c r="P9" s="48" t="s">
        <v>435</v>
      </c>
      <c r="Q9" s="46" t="s">
        <v>8</v>
      </c>
      <c r="R9" s="47" t="s">
        <v>8</v>
      </c>
      <c r="S9" s="47" t="s">
        <v>8</v>
      </c>
      <c r="T9" s="321" t="s">
        <v>8</v>
      </c>
      <c r="U9" s="321" t="s">
        <v>8</v>
      </c>
      <c r="V9" s="321" t="s">
        <v>8</v>
      </c>
      <c r="W9" s="321" t="s">
        <v>8</v>
      </c>
      <c r="X9" s="48" t="s">
        <v>436</v>
      </c>
      <c r="Y9" s="43" t="s">
        <v>153</v>
      </c>
    </row>
    <row r="10" spans="1:32" s="37" customFormat="1" ht="140.25" customHeight="1" thickTop="1" thickBot="1" x14ac:dyDescent="0.3">
      <c r="A10" s="365">
        <v>99</v>
      </c>
      <c r="B10" s="361" t="s">
        <v>430</v>
      </c>
      <c r="C10" s="45" t="s">
        <v>400</v>
      </c>
      <c r="D10" s="44" t="s">
        <v>552</v>
      </c>
      <c r="E10" s="44" t="s">
        <v>437</v>
      </c>
      <c r="F10" s="44" t="s">
        <v>438</v>
      </c>
      <c r="G10" s="44" t="s">
        <v>439</v>
      </c>
      <c r="H10" s="44" t="s">
        <v>440</v>
      </c>
      <c r="I10" s="44" t="s">
        <v>9</v>
      </c>
      <c r="J10" s="44"/>
      <c r="K10" s="46" t="s">
        <v>10</v>
      </c>
      <c r="L10" s="47" t="s">
        <v>544</v>
      </c>
      <c r="M10" s="47" t="s">
        <v>544</v>
      </c>
      <c r="N10" s="322"/>
      <c r="O10" s="48" t="s">
        <v>188</v>
      </c>
      <c r="P10" s="48" t="s">
        <v>435</v>
      </c>
      <c r="Q10" s="47" t="s">
        <v>8</v>
      </c>
      <c r="R10" s="47" t="s">
        <v>8</v>
      </c>
      <c r="S10" s="47" t="s">
        <v>8</v>
      </c>
      <c r="T10" s="321" t="s">
        <v>8</v>
      </c>
      <c r="U10" s="321" t="s">
        <v>8</v>
      </c>
      <c r="V10" s="321" t="s">
        <v>8</v>
      </c>
      <c r="W10" s="321" t="s">
        <v>8</v>
      </c>
      <c r="X10" s="48" t="s">
        <v>441</v>
      </c>
      <c r="Y10" s="43" t="s">
        <v>153</v>
      </c>
    </row>
    <row r="11" spans="1:32" s="37" customFormat="1" ht="149.25" customHeight="1" thickTop="1" thickBot="1" x14ac:dyDescent="0.3">
      <c r="A11" s="365">
        <v>100</v>
      </c>
      <c r="B11" s="361" t="s">
        <v>430</v>
      </c>
      <c r="C11" s="45" t="s">
        <v>400</v>
      </c>
      <c r="D11" s="44" t="s">
        <v>553</v>
      </c>
      <c r="E11" s="55">
        <v>1</v>
      </c>
      <c r="F11" s="55">
        <v>1</v>
      </c>
      <c r="G11" s="44" t="s">
        <v>442</v>
      </c>
      <c r="H11" s="44" t="s">
        <v>443</v>
      </c>
      <c r="I11" s="44" t="s">
        <v>9</v>
      </c>
      <c r="J11" s="44"/>
      <c r="K11" s="46" t="s">
        <v>10</v>
      </c>
      <c r="L11" s="47" t="s">
        <v>544</v>
      </c>
      <c r="M11" s="47" t="s">
        <v>544</v>
      </c>
      <c r="N11" s="322"/>
      <c r="O11" s="48" t="s">
        <v>151</v>
      </c>
      <c r="P11" s="48" t="s">
        <v>152</v>
      </c>
      <c r="Q11" s="55" t="s">
        <v>444</v>
      </c>
      <c r="R11" s="47" t="s">
        <v>8</v>
      </c>
      <c r="S11" s="47" t="s">
        <v>8</v>
      </c>
      <c r="T11" s="322"/>
      <c r="U11" s="322"/>
      <c r="V11" s="322"/>
      <c r="W11" s="322"/>
      <c r="X11" s="48" t="s">
        <v>445</v>
      </c>
      <c r="Y11" s="43" t="s">
        <v>153</v>
      </c>
    </row>
    <row r="12" spans="1:32" s="37" customFormat="1" ht="81" customHeight="1" thickTop="1" thickBot="1" x14ac:dyDescent="0.3">
      <c r="A12" s="365">
        <v>101</v>
      </c>
      <c r="B12" s="361" t="s">
        <v>430</v>
      </c>
      <c r="C12" s="45" t="s">
        <v>400</v>
      </c>
      <c r="D12" s="44" t="s">
        <v>446</v>
      </c>
      <c r="E12" s="56">
        <v>7</v>
      </c>
      <c r="F12" s="56">
        <v>7</v>
      </c>
      <c r="G12" s="44" t="s">
        <v>447</v>
      </c>
      <c r="H12" s="44" t="s">
        <v>448</v>
      </c>
      <c r="I12" s="44" t="s">
        <v>9</v>
      </c>
      <c r="J12" s="44"/>
      <c r="K12" s="46" t="s">
        <v>10</v>
      </c>
      <c r="L12" s="47" t="s">
        <v>544</v>
      </c>
      <c r="M12" s="47" t="s">
        <v>544</v>
      </c>
      <c r="N12" s="322"/>
      <c r="O12" s="48" t="s">
        <v>151</v>
      </c>
      <c r="P12" s="48" t="s">
        <v>152</v>
      </c>
      <c r="Q12" s="57">
        <v>1</v>
      </c>
      <c r="R12" s="47" t="s">
        <v>8</v>
      </c>
      <c r="S12" s="47" t="s">
        <v>8</v>
      </c>
      <c r="T12" s="322"/>
      <c r="U12" s="322"/>
      <c r="V12" s="322"/>
      <c r="W12" s="322"/>
      <c r="X12" s="48" t="s">
        <v>449</v>
      </c>
      <c r="Y12" s="43" t="s">
        <v>153</v>
      </c>
    </row>
    <row r="13" spans="1:32" s="37" customFormat="1" ht="117.75" customHeight="1" thickTop="1" thickBot="1" x14ac:dyDescent="0.3">
      <c r="A13" s="365">
        <v>102</v>
      </c>
      <c r="B13" s="361" t="s">
        <v>430</v>
      </c>
      <c r="C13" s="45" t="s">
        <v>400</v>
      </c>
      <c r="D13" s="44" t="s">
        <v>554</v>
      </c>
      <c r="E13" s="58">
        <v>4</v>
      </c>
      <c r="F13" s="58">
        <v>4</v>
      </c>
      <c r="G13" s="44" t="s">
        <v>450</v>
      </c>
      <c r="H13" s="44" t="s">
        <v>451</v>
      </c>
      <c r="I13" s="44" t="s">
        <v>9</v>
      </c>
      <c r="J13" s="44"/>
      <c r="K13" s="46" t="s">
        <v>10</v>
      </c>
      <c r="L13" s="47" t="s">
        <v>544</v>
      </c>
      <c r="M13" s="47" t="s">
        <v>544</v>
      </c>
      <c r="N13" s="322"/>
      <c r="O13" s="48" t="s">
        <v>151</v>
      </c>
      <c r="P13" s="48" t="s">
        <v>152</v>
      </c>
      <c r="Q13" s="57">
        <v>1</v>
      </c>
      <c r="R13" s="47" t="s">
        <v>8</v>
      </c>
      <c r="S13" s="47" t="s">
        <v>8</v>
      </c>
      <c r="T13" s="322"/>
      <c r="U13" s="322"/>
      <c r="V13" s="322"/>
      <c r="W13" s="322"/>
      <c r="X13" s="48" t="s">
        <v>452</v>
      </c>
      <c r="Y13" s="43" t="s">
        <v>153</v>
      </c>
    </row>
    <row r="14" spans="1:32" s="37" customFormat="1" ht="90" customHeight="1" thickTop="1" thickBot="1" x14ac:dyDescent="0.3">
      <c r="A14" s="365">
        <v>103</v>
      </c>
      <c r="B14" s="361" t="s">
        <v>430</v>
      </c>
      <c r="C14" s="45" t="s">
        <v>400</v>
      </c>
      <c r="D14" s="44" t="s">
        <v>453</v>
      </c>
      <c r="E14" s="58">
        <v>2</v>
      </c>
      <c r="F14" s="58">
        <v>2</v>
      </c>
      <c r="G14" s="44" t="s">
        <v>454</v>
      </c>
      <c r="H14" s="44" t="s">
        <v>455</v>
      </c>
      <c r="I14" s="44" t="s">
        <v>9</v>
      </c>
      <c r="J14" s="44"/>
      <c r="K14" s="46" t="s">
        <v>10</v>
      </c>
      <c r="L14" s="47" t="s">
        <v>544</v>
      </c>
      <c r="M14" s="47" t="s">
        <v>544</v>
      </c>
      <c r="N14" s="322"/>
      <c r="O14" s="48" t="s">
        <v>151</v>
      </c>
      <c r="P14" s="48" t="s">
        <v>152</v>
      </c>
      <c r="Q14" s="57" t="s">
        <v>8</v>
      </c>
      <c r="R14" s="47" t="s">
        <v>8</v>
      </c>
      <c r="S14" s="47" t="s">
        <v>8</v>
      </c>
      <c r="T14" s="322"/>
      <c r="U14" s="322"/>
      <c r="V14" s="322"/>
      <c r="W14" s="322"/>
      <c r="X14" s="48" t="s">
        <v>456</v>
      </c>
      <c r="Y14" s="59" t="s">
        <v>153</v>
      </c>
    </row>
    <row r="15" spans="1:32" s="37" customFormat="1" ht="289.5" customHeight="1" thickTop="1" thickBot="1" x14ac:dyDescent="0.3">
      <c r="A15" s="365">
        <v>104</v>
      </c>
      <c r="B15" s="362" t="s">
        <v>457</v>
      </c>
      <c r="C15" s="45" t="s">
        <v>400</v>
      </c>
      <c r="D15" s="45" t="s">
        <v>458</v>
      </c>
      <c r="E15" s="45" t="s">
        <v>459</v>
      </c>
      <c r="F15" s="45" t="s">
        <v>460</v>
      </c>
      <c r="G15" s="45" t="s">
        <v>461</v>
      </c>
      <c r="H15" s="45" t="s">
        <v>524</v>
      </c>
      <c r="I15" s="45" t="s">
        <v>462</v>
      </c>
      <c r="J15" s="45"/>
      <c r="K15" s="45" t="s">
        <v>10</v>
      </c>
      <c r="L15" s="60" t="s">
        <v>463</v>
      </c>
      <c r="M15" s="60">
        <v>0</v>
      </c>
      <c r="N15" s="322"/>
      <c r="O15" s="50" t="s">
        <v>151</v>
      </c>
      <c r="P15" s="50" t="s">
        <v>326</v>
      </c>
      <c r="Q15" s="48" t="s">
        <v>734</v>
      </c>
      <c r="R15" s="60"/>
      <c r="S15" s="60"/>
      <c r="T15" s="323" t="s">
        <v>734</v>
      </c>
      <c r="U15" s="323" t="s">
        <v>734</v>
      </c>
      <c r="V15" s="323" t="s">
        <v>734</v>
      </c>
      <c r="W15" s="323" t="s">
        <v>734</v>
      </c>
      <c r="X15" s="50" t="s">
        <v>523</v>
      </c>
      <c r="Y15" s="51" t="s">
        <v>162</v>
      </c>
    </row>
    <row r="16" spans="1:32" s="37" customFormat="1" ht="96.75" customHeight="1" thickTop="1" thickBot="1" x14ac:dyDescent="0.3">
      <c r="A16" s="365">
        <v>105</v>
      </c>
      <c r="B16" s="362" t="s">
        <v>457</v>
      </c>
      <c r="C16" s="45" t="s">
        <v>400</v>
      </c>
      <c r="D16" s="45" t="s">
        <v>529</v>
      </c>
      <c r="E16" s="45" t="s">
        <v>575</v>
      </c>
      <c r="F16" s="45" t="s">
        <v>464</v>
      </c>
      <c r="G16" s="45" t="s">
        <v>465</v>
      </c>
      <c r="H16" s="45" t="s">
        <v>525</v>
      </c>
      <c r="I16" s="45" t="s">
        <v>466</v>
      </c>
      <c r="J16" s="45"/>
      <c r="K16" s="45" t="s">
        <v>10</v>
      </c>
      <c r="L16" s="60" t="s">
        <v>467</v>
      </c>
      <c r="M16" s="60">
        <v>159226</v>
      </c>
      <c r="N16" s="322"/>
      <c r="O16" s="50" t="s">
        <v>151</v>
      </c>
      <c r="P16" s="50" t="s">
        <v>326</v>
      </c>
      <c r="Q16" s="50" t="s">
        <v>8</v>
      </c>
      <c r="R16" s="60"/>
      <c r="S16" s="60"/>
      <c r="T16" s="323" t="s">
        <v>8</v>
      </c>
      <c r="U16" s="323" t="s">
        <v>8</v>
      </c>
      <c r="V16" s="323" t="s">
        <v>8</v>
      </c>
      <c r="W16" s="323" t="s">
        <v>8</v>
      </c>
      <c r="X16" s="50" t="s">
        <v>526</v>
      </c>
      <c r="Y16" s="51" t="s">
        <v>162</v>
      </c>
    </row>
    <row r="17" spans="1:25" s="37" customFormat="1" ht="130.5" customHeight="1" thickTop="1" thickBot="1" x14ac:dyDescent="0.3">
      <c r="A17" s="365">
        <v>106</v>
      </c>
      <c r="B17" s="362" t="s">
        <v>457</v>
      </c>
      <c r="C17" s="45" t="s">
        <v>400</v>
      </c>
      <c r="D17" s="45" t="s">
        <v>530</v>
      </c>
      <c r="E17" s="45" t="s">
        <v>575</v>
      </c>
      <c r="F17" s="45" t="s">
        <v>468</v>
      </c>
      <c r="G17" s="45" t="s">
        <v>469</v>
      </c>
      <c r="H17" s="45" t="s">
        <v>527</v>
      </c>
      <c r="I17" s="45" t="s">
        <v>462</v>
      </c>
      <c r="J17" s="45"/>
      <c r="K17" s="45" t="s">
        <v>470</v>
      </c>
      <c r="L17" s="60" t="s">
        <v>467</v>
      </c>
      <c r="M17" s="60">
        <v>148958</v>
      </c>
      <c r="N17" s="322"/>
      <c r="O17" s="50" t="s">
        <v>151</v>
      </c>
      <c r="P17" s="50" t="s">
        <v>326</v>
      </c>
      <c r="Q17" s="50" t="s">
        <v>8</v>
      </c>
      <c r="R17" s="60"/>
      <c r="S17" s="60"/>
      <c r="T17" s="323" t="s">
        <v>8</v>
      </c>
      <c r="U17" s="323" t="s">
        <v>8</v>
      </c>
      <c r="V17" s="323" t="s">
        <v>8</v>
      </c>
      <c r="W17" s="323" t="s">
        <v>8</v>
      </c>
      <c r="X17" s="50" t="s">
        <v>528</v>
      </c>
      <c r="Y17" s="51" t="s">
        <v>162</v>
      </c>
    </row>
    <row r="18" spans="1:25" s="37" customFormat="1" ht="141" customHeight="1" thickTop="1" thickBot="1" x14ac:dyDescent="0.3">
      <c r="A18" s="365">
        <v>107</v>
      </c>
      <c r="B18" s="362" t="s">
        <v>457</v>
      </c>
      <c r="C18" s="45" t="s">
        <v>400</v>
      </c>
      <c r="D18" s="45" t="s">
        <v>555</v>
      </c>
      <c r="E18" s="45" t="s">
        <v>533</v>
      </c>
      <c r="F18" s="45" t="s">
        <v>532</v>
      </c>
      <c r="G18" s="45" t="s">
        <v>531</v>
      </c>
      <c r="H18" s="45" t="s">
        <v>536</v>
      </c>
      <c r="I18" s="45" t="s">
        <v>471</v>
      </c>
      <c r="J18" s="45"/>
      <c r="K18" s="45" t="s">
        <v>10</v>
      </c>
      <c r="L18" s="60" t="s">
        <v>472</v>
      </c>
      <c r="M18" s="60" t="s">
        <v>472</v>
      </c>
      <c r="N18" s="322"/>
      <c r="O18" s="50" t="s">
        <v>151</v>
      </c>
      <c r="P18" s="50" t="s">
        <v>326</v>
      </c>
      <c r="Q18" s="50" t="s">
        <v>534</v>
      </c>
      <c r="R18" s="60"/>
      <c r="S18" s="60"/>
      <c r="T18" s="323" t="s">
        <v>958</v>
      </c>
      <c r="U18" s="323" t="s">
        <v>1053</v>
      </c>
      <c r="V18" s="322" t="s">
        <v>957</v>
      </c>
      <c r="W18" s="322" t="s">
        <v>957</v>
      </c>
      <c r="X18" s="50" t="s">
        <v>535</v>
      </c>
      <c r="Y18" s="51" t="s">
        <v>162</v>
      </c>
    </row>
    <row r="19" spans="1:25" s="37" customFormat="1" ht="136.5" customHeight="1" thickTop="1" thickBot="1" x14ac:dyDescent="0.3">
      <c r="A19" s="365">
        <v>108</v>
      </c>
      <c r="B19" s="361" t="s">
        <v>457</v>
      </c>
      <c r="C19" s="44" t="s">
        <v>400</v>
      </c>
      <c r="D19" s="44" t="s">
        <v>556</v>
      </c>
      <c r="E19" s="44" t="s">
        <v>473</v>
      </c>
      <c r="F19" s="44" t="s">
        <v>474</v>
      </c>
      <c r="G19" s="44" t="s">
        <v>735</v>
      </c>
      <c r="H19" s="44" t="s">
        <v>475</v>
      </c>
      <c r="I19" s="44" t="s">
        <v>462</v>
      </c>
      <c r="J19" s="44"/>
      <c r="K19" s="44" t="s">
        <v>10</v>
      </c>
      <c r="L19" s="47" t="s">
        <v>476</v>
      </c>
      <c r="M19" s="47">
        <v>161816</v>
      </c>
      <c r="N19" s="322"/>
      <c r="O19" s="48" t="s">
        <v>151</v>
      </c>
      <c r="P19" s="48" t="s">
        <v>326</v>
      </c>
      <c r="Q19" s="48" t="s">
        <v>736</v>
      </c>
      <c r="R19" s="47"/>
      <c r="S19" s="47"/>
      <c r="T19" s="323" t="s">
        <v>958</v>
      </c>
      <c r="U19" s="323" t="s">
        <v>1045</v>
      </c>
      <c r="V19" s="322" t="s">
        <v>957</v>
      </c>
      <c r="W19" s="322" t="s">
        <v>957</v>
      </c>
      <c r="X19" s="48" t="s">
        <v>737</v>
      </c>
      <c r="Y19" s="43" t="s">
        <v>162</v>
      </c>
    </row>
    <row r="20" spans="1:25" s="37" customFormat="1" ht="87.75" customHeight="1" thickTop="1" thickBot="1" x14ac:dyDescent="0.3">
      <c r="A20" s="365">
        <v>109</v>
      </c>
      <c r="B20" s="362" t="s">
        <v>457</v>
      </c>
      <c r="C20" s="45" t="s">
        <v>400</v>
      </c>
      <c r="D20" s="45" t="s">
        <v>557</v>
      </c>
      <c r="E20" s="49" t="s">
        <v>8</v>
      </c>
      <c r="F20" s="45" t="s">
        <v>477</v>
      </c>
      <c r="G20" s="45" t="s">
        <v>477</v>
      </c>
      <c r="H20" s="45" t="s">
        <v>478</v>
      </c>
      <c r="I20" s="45" t="s">
        <v>462</v>
      </c>
      <c r="J20" s="45"/>
      <c r="K20" s="45" t="s">
        <v>10</v>
      </c>
      <c r="L20" s="60" t="s">
        <v>479</v>
      </c>
      <c r="M20" s="60">
        <v>14500</v>
      </c>
      <c r="N20" s="322"/>
      <c r="O20" s="50" t="s">
        <v>151</v>
      </c>
      <c r="P20" s="61">
        <v>42016</v>
      </c>
      <c r="Q20" s="50" t="s">
        <v>8</v>
      </c>
      <c r="R20" s="60"/>
      <c r="S20" s="60"/>
      <c r="T20" s="323" t="s">
        <v>8</v>
      </c>
      <c r="U20" s="323" t="s">
        <v>8</v>
      </c>
      <c r="V20" s="323" t="s">
        <v>8</v>
      </c>
      <c r="W20" s="323" t="s">
        <v>8</v>
      </c>
      <c r="X20" s="50" t="s">
        <v>537</v>
      </c>
      <c r="Y20" s="51" t="s">
        <v>162</v>
      </c>
    </row>
    <row r="21" spans="1:25" s="37" customFormat="1" ht="196.5" customHeight="1" thickTop="1" thickBot="1" x14ac:dyDescent="0.3">
      <c r="A21" s="365">
        <v>110</v>
      </c>
      <c r="B21" s="362" t="s">
        <v>457</v>
      </c>
      <c r="C21" s="45" t="s">
        <v>400</v>
      </c>
      <c r="D21" s="45" t="s">
        <v>558</v>
      </c>
      <c r="E21" s="45" t="s">
        <v>480</v>
      </c>
      <c r="F21" s="45" t="s">
        <v>481</v>
      </c>
      <c r="G21" s="45" t="s">
        <v>482</v>
      </c>
      <c r="H21" s="45" t="s">
        <v>483</v>
      </c>
      <c r="I21" s="45" t="s">
        <v>462</v>
      </c>
      <c r="J21" s="45"/>
      <c r="K21" s="45" t="s">
        <v>10</v>
      </c>
      <c r="L21" s="60" t="s">
        <v>467</v>
      </c>
      <c r="M21" s="60">
        <v>155500</v>
      </c>
      <c r="N21" s="322"/>
      <c r="O21" s="50" t="s">
        <v>151</v>
      </c>
      <c r="P21" s="50" t="s">
        <v>484</v>
      </c>
      <c r="Q21" s="50" t="s">
        <v>541</v>
      </c>
      <c r="R21" s="60"/>
      <c r="S21" s="60"/>
      <c r="T21" s="321" t="s">
        <v>968</v>
      </c>
      <c r="U21" s="323" t="s">
        <v>541</v>
      </c>
      <c r="V21" s="323" t="s">
        <v>1055</v>
      </c>
      <c r="W21" s="332" t="s">
        <v>1054</v>
      </c>
      <c r="X21" s="50" t="s">
        <v>542</v>
      </c>
      <c r="Y21" s="51" t="s">
        <v>162</v>
      </c>
    </row>
    <row r="22" spans="1:25" s="37" customFormat="1" ht="177.75" customHeight="1" thickTop="1" thickBot="1" x14ac:dyDescent="0.3">
      <c r="A22" s="365">
        <v>111</v>
      </c>
      <c r="B22" s="361" t="s">
        <v>457</v>
      </c>
      <c r="C22" s="44" t="s">
        <v>400</v>
      </c>
      <c r="D22" s="44" t="s">
        <v>559</v>
      </c>
      <c r="E22" s="46" t="s">
        <v>8</v>
      </c>
      <c r="F22" s="44">
        <v>2</v>
      </c>
      <c r="G22" s="44" t="s">
        <v>485</v>
      </c>
      <c r="H22" s="44" t="s">
        <v>486</v>
      </c>
      <c r="I22" s="44" t="s">
        <v>462</v>
      </c>
      <c r="J22" s="44"/>
      <c r="K22" s="44" t="s">
        <v>10</v>
      </c>
      <c r="L22" s="47" t="s">
        <v>479</v>
      </c>
      <c r="M22" s="47" t="s">
        <v>479</v>
      </c>
      <c r="N22" s="47"/>
      <c r="O22" s="48" t="s">
        <v>151</v>
      </c>
      <c r="P22" s="48" t="s">
        <v>487</v>
      </c>
      <c r="Q22" s="48" t="s">
        <v>8</v>
      </c>
      <c r="R22" s="47"/>
      <c r="S22" s="47"/>
      <c r="T22" s="323" t="s">
        <v>968</v>
      </c>
      <c r="U22" s="323" t="s">
        <v>1059</v>
      </c>
      <c r="V22" s="323" t="s">
        <v>1056</v>
      </c>
      <c r="W22" s="353" t="s">
        <v>8</v>
      </c>
      <c r="X22" s="48" t="s">
        <v>543</v>
      </c>
      <c r="Y22" s="43" t="s">
        <v>162</v>
      </c>
    </row>
    <row r="23" spans="1:25" s="37" customFormat="1" ht="86.25" customHeight="1" thickTop="1" thickBot="1" x14ac:dyDescent="0.3">
      <c r="A23" s="365">
        <v>112</v>
      </c>
      <c r="B23" s="362" t="s">
        <v>488</v>
      </c>
      <c r="C23" s="45" t="s">
        <v>400</v>
      </c>
      <c r="D23" s="45" t="s">
        <v>560</v>
      </c>
      <c r="E23" s="49">
        <v>15</v>
      </c>
      <c r="F23" s="49">
        <v>6</v>
      </c>
      <c r="G23" s="45" t="s">
        <v>489</v>
      </c>
      <c r="H23" s="45" t="s">
        <v>490</v>
      </c>
      <c r="I23" s="45" t="s">
        <v>9</v>
      </c>
      <c r="J23" s="45"/>
      <c r="K23" s="45" t="s">
        <v>10</v>
      </c>
      <c r="L23" s="49" t="s">
        <v>544</v>
      </c>
      <c r="M23" s="49" t="s">
        <v>544</v>
      </c>
      <c r="N23" s="321"/>
      <c r="O23" s="50" t="s">
        <v>151</v>
      </c>
      <c r="P23" s="50" t="s">
        <v>152</v>
      </c>
      <c r="Q23" s="62">
        <v>2</v>
      </c>
      <c r="R23" s="49" t="s">
        <v>11</v>
      </c>
      <c r="S23" s="49" t="s">
        <v>11</v>
      </c>
      <c r="T23" s="319" t="s">
        <v>958</v>
      </c>
      <c r="U23" s="319" t="s">
        <v>1046</v>
      </c>
      <c r="V23" s="321" t="s">
        <v>957</v>
      </c>
      <c r="W23" s="321" t="s">
        <v>957</v>
      </c>
      <c r="X23" s="45" t="s">
        <v>491</v>
      </c>
      <c r="Y23" s="51" t="s">
        <v>162</v>
      </c>
    </row>
    <row r="24" spans="1:25" s="37" customFormat="1" ht="88.5" customHeight="1" thickTop="1" thickBot="1" x14ac:dyDescent="0.3">
      <c r="A24" s="365">
        <v>113</v>
      </c>
      <c r="B24" s="362" t="s">
        <v>488</v>
      </c>
      <c r="C24" s="45" t="s">
        <v>400</v>
      </c>
      <c r="D24" s="45" t="s">
        <v>561</v>
      </c>
      <c r="E24" s="49">
        <v>25</v>
      </c>
      <c r="F24" s="49">
        <v>24</v>
      </c>
      <c r="G24" s="45" t="s">
        <v>492</v>
      </c>
      <c r="H24" s="45" t="s">
        <v>493</v>
      </c>
      <c r="I24" s="45" t="s">
        <v>9</v>
      </c>
      <c r="J24" s="45"/>
      <c r="K24" s="45" t="s">
        <v>10</v>
      </c>
      <c r="L24" s="49" t="s">
        <v>544</v>
      </c>
      <c r="M24" s="49" t="s">
        <v>544</v>
      </c>
      <c r="N24" s="321"/>
      <c r="O24" s="50" t="s">
        <v>151</v>
      </c>
      <c r="P24" s="50" t="s">
        <v>152</v>
      </c>
      <c r="Q24" s="62">
        <v>6</v>
      </c>
      <c r="R24" s="49" t="s">
        <v>11</v>
      </c>
      <c r="S24" s="49" t="s">
        <v>11</v>
      </c>
      <c r="T24" s="319" t="s">
        <v>958</v>
      </c>
      <c r="U24" s="319" t="s">
        <v>1047</v>
      </c>
      <c r="V24" s="321" t="s">
        <v>957</v>
      </c>
      <c r="W24" s="321" t="s">
        <v>957</v>
      </c>
      <c r="X24" s="45" t="s">
        <v>491</v>
      </c>
      <c r="Y24" s="51" t="s">
        <v>162</v>
      </c>
    </row>
    <row r="25" spans="1:25" s="37" customFormat="1" ht="93" customHeight="1" thickTop="1" thickBot="1" x14ac:dyDescent="0.3">
      <c r="A25" s="365">
        <v>114</v>
      </c>
      <c r="B25" s="362" t="s">
        <v>494</v>
      </c>
      <c r="C25" s="45" t="s">
        <v>400</v>
      </c>
      <c r="D25" s="45" t="s">
        <v>562</v>
      </c>
      <c r="E25" s="49" t="s">
        <v>8</v>
      </c>
      <c r="F25" s="49">
        <v>2</v>
      </c>
      <c r="G25" s="45" t="s">
        <v>495</v>
      </c>
      <c r="H25" s="45" t="s">
        <v>496</v>
      </c>
      <c r="I25" s="45" t="s">
        <v>462</v>
      </c>
      <c r="J25" s="45"/>
      <c r="K25" s="45" t="s">
        <v>10</v>
      </c>
      <c r="L25" s="49" t="s">
        <v>497</v>
      </c>
      <c r="M25" s="49" t="s">
        <v>544</v>
      </c>
      <c r="N25" s="321"/>
      <c r="O25" s="50" t="s">
        <v>151</v>
      </c>
      <c r="P25" s="50" t="s">
        <v>487</v>
      </c>
      <c r="Q25" s="63" t="s">
        <v>8</v>
      </c>
      <c r="R25" s="49"/>
      <c r="S25" s="49"/>
      <c r="T25" s="323" t="s">
        <v>8</v>
      </c>
      <c r="U25" s="323" t="s">
        <v>8</v>
      </c>
      <c r="V25" s="323" t="s">
        <v>8</v>
      </c>
      <c r="W25" s="323" t="s">
        <v>8</v>
      </c>
      <c r="X25" s="45" t="s">
        <v>498</v>
      </c>
      <c r="Y25" s="51" t="s">
        <v>162</v>
      </c>
    </row>
    <row r="26" spans="1:25" s="37" customFormat="1" ht="102.75" customHeight="1" thickTop="1" thickBot="1" x14ac:dyDescent="0.3">
      <c r="A26" s="365">
        <v>115</v>
      </c>
      <c r="B26" s="362" t="s">
        <v>494</v>
      </c>
      <c r="C26" s="45" t="s">
        <v>400</v>
      </c>
      <c r="D26" s="45" t="s">
        <v>563</v>
      </c>
      <c r="E26" s="49" t="s">
        <v>8</v>
      </c>
      <c r="F26" s="49">
        <v>2</v>
      </c>
      <c r="G26" s="45" t="s">
        <v>499</v>
      </c>
      <c r="H26" s="45" t="s">
        <v>500</v>
      </c>
      <c r="I26" s="45" t="s">
        <v>462</v>
      </c>
      <c r="J26" s="45"/>
      <c r="K26" s="45" t="s">
        <v>10</v>
      </c>
      <c r="L26" s="49" t="s">
        <v>544</v>
      </c>
      <c r="M26" s="49" t="s">
        <v>544</v>
      </c>
      <c r="N26" s="321"/>
      <c r="O26" s="50" t="s">
        <v>151</v>
      </c>
      <c r="P26" s="50" t="s">
        <v>487</v>
      </c>
      <c r="Q26" s="63" t="s">
        <v>8</v>
      </c>
      <c r="R26" s="49"/>
      <c r="S26" s="49"/>
      <c r="T26" s="323" t="s">
        <v>8</v>
      </c>
      <c r="U26" s="323" t="s">
        <v>8</v>
      </c>
      <c r="V26" s="323" t="s">
        <v>8</v>
      </c>
      <c r="W26" s="323" t="s">
        <v>8</v>
      </c>
      <c r="X26" s="45" t="s">
        <v>501</v>
      </c>
      <c r="Y26" s="51" t="s">
        <v>162</v>
      </c>
    </row>
    <row r="27" spans="1:25" s="37" customFormat="1" ht="91.5" customHeight="1" thickTop="1" thickBot="1" x14ac:dyDescent="0.3">
      <c r="A27" s="365">
        <v>116</v>
      </c>
      <c r="B27" s="362" t="s">
        <v>494</v>
      </c>
      <c r="C27" s="45" t="s">
        <v>400</v>
      </c>
      <c r="D27" s="45" t="s">
        <v>564</v>
      </c>
      <c r="E27" s="49" t="s">
        <v>8</v>
      </c>
      <c r="F27" s="49">
        <v>2</v>
      </c>
      <c r="G27" s="45" t="s">
        <v>502</v>
      </c>
      <c r="H27" s="45" t="s">
        <v>503</v>
      </c>
      <c r="I27" s="45" t="s">
        <v>462</v>
      </c>
      <c r="J27" s="45"/>
      <c r="K27" s="45" t="s">
        <v>10</v>
      </c>
      <c r="L27" s="49" t="s">
        <v>504</v>
      </c>
      <c r="M27" s="49">
        <v>2656</v>
      </c>
      <c r="N27" s="321"/>
      <c r="O27" s="50" t="s">
        <v>151</v>
      </c>
      <c r="P27" s="50" t="s">
        <v>487</v>
      </c>
      <c r="Q27" s="63" t="s">
        <v>8</v>
      </c>
      <c r="R27" s="49"/>
      <c r="S27" s="49"/>
      <c r="T27" s="323" t="s">
        <v>8</v>
      </c>
      <c r="U27" s="323" t="s">
        <v>8</v>
      </c>
      <c r="V27" s="323" t="s">
        <v>8</v>
      </c>
      <c r="W27" s="323" t="s">
        <v>8</v>
      </c>
      <c r="X27" s="45" t="s">
        <v>505</v>
      </c>
      <c r="Y27" s="51" t="s">
        <v>162</v>
      </c>
    </row>
    <row r="28" spans="1:25" s="37" customFormat="1" ht="124.5" customHeight="1" thickTop="1" thickBot="1" x14ac:dyDescent="0.3">
      <c r="A28" s="365">
        <v>117</v>
      </c>
      <c r="B28" s="362" t="s">
        <v>494</v>
      </c>
      <c r="C28" s="45" t="s">
        <v>400</v>
      </c>
      <c r="D28" s="45" t="s">
        <v>565</v>
      </c>
      <c r="E28" s="45">
        <v>1</v>
      </c>
      <c r="F28" s="45" t="s">
        <v>515</v>
      </c>
      <c r="G28" s="45" t="s">
        <v>516</v>
      </c>
      <c r="H28" s="45" t="s">
        <v>517</v>
      </c>
      <c r="I28" s="45" t="s">
        <v>9</v>
      </c>
      <c r="J28" s="45"/>
      <c r="K28" s="45" t="s">
        <v>10</v>
      </c>
      <c r="L28" s="49" t="s">
        <v>544</v>
      </c>
      <c r="M28" s="49" t="s">
        <v>544</v>
      </c>
      <c r="N28" s="321"/>
      <c r="O28" s="50" t="s">
        <v>151</v>
      </c>
      <c r="P28" s="50" t="s">
        <v>152</v>
      </c>
      <c r="Q28" s="64" t="s">
        <v>8</v>
      </c>
      <c r="R28" s="64" t="s">
        <v>8</v>
      </c>
      <c r="S28" s="49"/>
      <c r="T28" s="323" t="s">
        <v>8</v>
      </c>
      <c r="U28" s="323" t="s">
        <v>8</v>
      </c>
      <c r="V28" s="323" t="s">
        <v>8</v>
      </c>
      <c r="W28" s="323" t="s">
        <v>8</v>
      </c>
      <c r="X28" s="45" t="s">
        <v>518</v>
      </c>
      <c r="Y28" s="50" t="s">
        <v>162</v>
      </c>
    </row>
    <row r="29" spans="1:25" s="37" customFormat="1" ht="84.75" customHeight="1" thickTop="1" thickBot="1" x14ac:dyDescent="0.3">
      <c r="A29" s="365">
        <v>118</v>
      </c>
      <c r="B29" s="362" t="s">
        <v>494</v>
      </c>
      <c r="C29" s="45" t="s">
        <v>400</v>
      </c>
      <c r="D29" s="45" t="s">
        <v>566</v>
      </c>
      <c r="E29" s="37" t="s">
        <v>8</v>
      </c>
      <c r="F29" s="45" t="s">
        <v>519</v>
      </c>
      <c r="G29" s="45" t="s">
        <v>520</v>
      </c>
      <c r="H29" s="45" t="s">
        <v>521</v>
      </c>
      <c r="I29" s="45" t="s">
        <v>462</v>
      </c>
      <c r="J29" s="45"/>
      <c r="K29" s="45" t="s">
        <v>10</v>
      </c>
      <c r="L29" s="49" t="s">
        <v>544</v>
      </c>
      <c r="M29" s="49" t="s">
        <v>544</v>
      </c>
      <c r="N29" s="321"/>
      <c r="O29" s="50" t="s">
        <v>151</v>
      </c>
      <c r="P29" s="50" t="s">
        <v>487</v>
      </c>
      <c r="Q29" s="63" t="s">
        <v>8</v>
      </c>
      <c r="R29" s="49"/>
      <c r="S29" s="49"/>
      <c r="T29" s="323" t="s">
        <v>8</v>
      </c>
      <c r="U29" s="323" t="s">
        <v>8</v>
      </c>
      <c r="V29" s="323" t="s">
        <v>8</v>
      </c>
      <c r="W29" s="323" t="s">
        <v>8</v>
      </c>
      <c r="X29" s="45" t="s">
        <v>522</v>
      </c>
      <c r="Y29" s="51" t="s">
        <v>162</v>
      </c>
    </row>
    <row r="30" spans="1:25" s="37" customFormat="1" ht="133.5" customHeight="1" thickTop="1" thickBot="1" x14ac:dyDescent="0.3">
      <c r="A30" s="365">
        <v>119</v>
      </c>
      <c r="B30" s="362" t="s">
        <v>409</v>
      </c>
      <c r="C30" s="45" t="s">
        <v>400</v>
      </c>
      <c r="D30" s="45" t="s">
        <v>506</v>
      </c>
      <c r="E30" s="49">
        <v>4</v>
      </c>
      <c r="F30" s="49">
        <v>4</v>
      </c>
      <c r="G30" s="45" t="s">
        <v>409</v>
      </c>
      <c r="H30" s="45" t="s">
        <v>507</v>
      </c>
      <c r="I30" s="45" t="s">
        <v>9</v>
      </c>
      <c r="J30" s="45"/>
      <c r="K30" s="45" t="s">
        <v>10</v>
      </c>
      <c r="L30" s="49" t="s">
        <v>544</v>
      </c>
      <c r="M30" s="49" t="s">
        <v>544</v>
      </c>
      <c r="N30" s="321"/>
      <c r="O30" s="50" t="s">
        <v>151</v>
      </c>
      <c r="P30" s="50" t="s">
        <v>152</v>
      </c>
      <c r="Q30" s="64">
        <v>1</v>
      </c>
      <c r="R30" s="49" t="s">
        <v>8</v>
      </c>
      <c r="S30" s="49" t="s">
        <v>8</v>
      </c>
      <c r="T30" s="321" t="s">
        <v>958</v>
      </c>
      <c r="U30" s="319" t="s">
        <v>1052</v>
      </c>
      <c r="V30" s="321" t="s">
        <v>957</v>
      </c>
      <c r="W30" s="321" t="s">
        <v>957</v>
      </c>
      <c r="X30" s="50" t="s">
        <v>508</v>
      </c>
      <c r="Y30" s="51" t="s">
        <v>162</v>
      </c>
    </row>
    <row r="31" spans="1:25" s="37" customFormat="1" ht="90.75" customHeight="1" thickTop="1" thickBot="1" x14ac:dyDescent="0.3">
      <c r="A31" s="365">
        <v>120</v>
      </c>
      <c r="B31" s="362" t="s">
        <v>409</v>
      </c>
      <c r="C31" s="45" t="s">
        <v>400</v>
      </c>
      <c r="D31" s="45" t="s">
        <v>509</v>
      </c>
      <c r="E31" s="49">
        <v>1</v>
      </c>
      <c r="F31" s="49">
        <v>1</v>
      </c>
      <c r="G31" s="45" t="s">
        <v>510</v>
      </c>
      <c r="H31" s="45" t="s">
        <v>511</v>
      </c>
      <c r="I31" s="45" t="s">
        <v>9</v>
      </c>
      <c r="J31" s="45" t="s">
        <v>875</v>
      </c>
      <c r="K31" s="45" t="s">
        <v>10</v>
      </c>
      <c r="L31" s="49" t="s">
        <v>544</v>
      </c>
      <c r="M31" s="49" t="s">
        <v>544</v>
      </c>
      <c r="N31" s="321"/>
      <c r="O31" s="50" t="s">
        <v>151</v>
      </c>
      <c r="P31" s="50" t="s">
        <v>487</v>
      </c>
      <c r="Q31" s="64" t="s">
        <v>8</v>
      </c>
      <c r="R31" s="49"/>
      <c r="S31" s="49"/>
      <c r="T31" s="323" t="s">
        <v>8</v>
      </c>
      <c r="U31" s="323" t="s">
        <v>8</v>
      </c>
      <c r="V31" s="323" t="s">
        <v>8</v>
      </c>
      <c r="W31" s="323" t="s">
        <v>8</v>
      </c>
      <c r="X31" s="50" t="s">
        <v>512</v>
      </c>
      <c r="Y31" s="51" t="s">
        <v>162</v>
      </c>
    </row>
    <row r="32" spans="1:25" s="37" customFormat="1" ht="106.5" customHeight="1" thickTop="1" thickBot="1" x14ac:dyDescent="0.3">
      <c r="A32" s="365">
        <v>121</v>
      </c>
      <c r="B32" s="362" t="s">
        <v>409</v>
      </c>
      <c r="C32" s="45" t="s">
        <v>400</v>
      </c>
      <c r="D32" s="45" t="s">
        <v>567</v>
      </c>
      <c r="E32" s="45" t="s">
        <v>574</v>
      </c>
      <c r="F32" s="45" t="s">
        <v>573</v>
      </c>
      <c r="G32" s="45" t="s">
        <v>572</v>
      </c>
      <c r="H32" s="45" t="s">
        <v>9</v>
      </c>
      <c r="I32" s="45" t="s">
        <v>10</v>
      </c>
      <c r="J32" s="45" t="s">
        <v>880</v>
      </c>
      <c r="K32" s="49" t="s">
        <v>10</v>
      </c>
      <c r="L32" s="49" t="s">
        <v>544</v>
      </c>
      <c r="M32" s="49" t="s">
        <v>544</v>
      </c>
      <c r="N32" s="321"/>
      <c r="O32" s="50" t="s">
        <v>151</v>
      </c>
      <c r="P32" s="50" t="s">
        <v>487</v>
      </c>
      <c r="Q32" s="64" t="s">
        <v>8</v>
      </c>
      <c r="R32" s="49"/>
      <c r="S32" s="49"/>
      <c r="T32" s="323" t="s">
        <v>8</v>
      </c>
      <c r="U32" s="323" t="s">
        <v>8</v>
      </c>
      <c r="V32" s="323" t="s">
        <v>8</v>
      </c>
      <c r="W32" s="323" t="s">
        <v>8</v>
      </c>
      <c r="X32" s="50" t="s">
        <v>513</v>
      </c>
      <c r="Y32" s="51" t="s">
        <v>162</v>
      </c>
    </row>
    <row r="33" spans="1:25" s="37" customFormat="1" ht="114.75" customHeight="1" thickTop="1" thickBot="1" x14ac:dyDescent="0.3">
      <c r="A33" s="365">
        <v>122</v>
      </c>
      <c r="B33" s="362" t="s">
        <v>409</v>
      </c>
      <c r="C33" s="45" t="s">
        <v>400</v>
      </c>
      <c r="D33" s="45" t="s">
        <v>568</v>
      </c>
      <c r="E33" s="45" t="s">
        <v>569</v>
      </c>
      <c r="F33" s="45" t="s">
        <v>570</v>
      </c>
      <c r="G33" s="45" t="s">
        <v>571</v>
      </c>
      <c r="H33" s="45" t="s">
        <v>9</v>
      </c>
      <c r="I33" s="45" t="s">
        <v>10</v>
      </c>
      <c r="J33" s="45" t="s">
        <v>880</v>
      </c>
      <c r="K33" s="49" t="s">
        <v>10</v>
      </c>
      <c r="L33" s="49" t="s">
        <v>544</v>
      </c>
      <c r="M33" s="49" t="s">
        <v>544</v>
      </c>
      <c r="N33" s="321"/>
      <c r="O33" s="50" t="s">
        <v>151</v>
      </c>
      <c r="P33" s="50" t="s">
        <v>487</v>
      </c>
      <c r="Q33" s="64" t="s">
        <v>8</v>
      </c>
      <c r="R33" s="49"/>
      <c r="S33" s="49"/>
      <c r="T33" s="323" t="s">
        <v>8</v>
      </c>
      <c r="U33" s="323" t="s">
        <v>8</v>
      </c>
      <c r="V33" s="323" t="s">
        <v>8</v>
      </c>
      <c r="W33" s="323" t="s">
        <v>8</v>
      </c>
      <c r="X33" s="50" t="s">
        <v>514</v>
      </c>
      <c r="Y33" s="51" t="s">
        <v>162</v>
      </c>
    </row>
    <row r="34" spans="1:25" ht="16.5" thickTop="1" x14ac:dyDescent="0.25"/>
  </sheetData>
  <mergeCells count="2">
    <mergeCell ref="D1:S1"/>
    <mergeCell ref="B3:Y3"/>
  </mergeCells>
  <printOptions horizontalCentered="1"/>
  <pageMargins left="0.23622047244094499" right="0.23622047244094499" top="0.74803149606299202" bottom="0.74803149606299202" header="0.31496062992126" footer="0.31496062992126"/>
  <pageSetup paperSize="9" scale="50" orientation="landscape" horizontalDpi="1200" verticalDpi="1200" r:id="rId1"/>
  <headerFooter>
    <oddHeader>&amp;LGood Governance and Public Participation</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view="pageBreakPreview" zoomScaleNormal="100" zoomScaleSheetLayoutView="100" workbookViewId="0"/>
  </sheetViews>
  <sheetFormatPr defaultRowHeight="15" x14ac:dyDescent="0.25"/>
  <sheetData>
    <row r="1" spans="1:17" x14ac:dyDescent="0.25">
      <c r="A1" s="101" t="str">
        <f>muni&amp;" - "&amp; MRE!C2</f>
        <v>LIM344 Makhado - Budget Year 2014/15</v>
      </c>
      <c r="B1" s="101"/>
      <c r="C1" s="101"/>
      <c r="D1" s="101"/>
      <c r="E1" s="101"/>
      <c r="F1" s="101"/>
      <c r="G1" s="101"/>
      <c r="H1" s="101"/>
      <c r="I1" s="101"/>
      <c r="J1" s="101"/>
      <c r="K1" s="101"/>
      <c r="L1" s="101"/>
      <c r="M1" s="101"/>
      <c r="N1" s="101"/>
      <c r="O1" s="101"/>
      <c r="P1" s="101"/>
      <c r="Q1" s="101"/>
    </row>
    <row r="2" spans="1:17" x14ac:dyDescent="0.25">
      <c r="A2" s="102" t="str">
        <f>desc</f>
        <v>Description</v>
      </c>
      <c r="B2" s="103" t="str">
        <f>head27</f>
        <v>Ref</v>
      </c>
      <c r="C2" s="418" t="str">
        <f>Head9</f>
        <v>Budget Year 2014/15</v>
      </c>
      <c r="D2" s="419"/>
      <c r="E2" s="419"/>
      <c r="F2" s="419"/>
      <c r="G2" s="419"/>
      <c r="H2" s="419"/>
      <c r="I2" s="419"/>
      <c r="J2" s="419"/>
      <c r="K2" s="419"/>
      <c r="L2" s="419"/>
      <c r="M2" s="419"/>
      <c r="N2" s="419"/>
      <c r="O2" s="420" t="s">
        <v>677</v>
      </c>
      <c r="P2" s="421"/>
      <c r="Q2" s="422"/>
    </row>
    <row r="3" spans="1:17" ht="25.5" x14ac:dyDescent="0.25">
      <c r="A3" s="104" t="s">
        <v>678</v>
      </c>
      <c r="B3" s="105"/>
      <c r="C3" s="106" t="s">
        <v>679</v>
      </c>
      <c r="D3" s="107" t="s">
        <v>680</v>
      </c>
      <c r="E3" s="107" t="s">
        <v>681</v>
      </c>
      <c r="F3" s="107" t="s">
        <v>682</v>
      </c>
      <c r="G3" s="107" t="s">
        <v>683</v>
      </c>
      <c r="H3" s="107" t="s">
        <v>684</v>
      </c>
      <c r="I3" s="107" t="s">
        <v>685</v>
      </c>
      <c r="J3" s="107" t="s">
        <v>686</v>
      </c>
      <c r="K3" s="107" t="s">
        <v>687</v>
      </c>
      <c r="L3" s="107" t="s">
        <v>688</v>
      </c>
      <c r="M3" s="107" t="s">
        <v>689</v>
      </c>
      <c r="N3" s="108" t="s">
        <v>690</v>
      </c>
      <c r="O3" s="106" t="str">
        <f>Head9</f>
        <v>Budget Year 2014/15</v>
      </c>
      <c r="P3" s="109" t="str">
        <f>Head10</f>
        <v>Budget Year +1 2015/16</v>
      </c>
      <c r="Q3" s="108" t="str">
        <f>Head11</f>
        <v>Budget Year +2 2016/17</v>
      </c>
    </row>
    <row r="4" spans="1:17" x14ac:dyDescent="0.25">
      <c r="A4" s="110" t="str">
        <f>'[3]A4-FinPerf RE'!A4</f>
        <v>Revenue By Source</v>
      </c>
      <c r="B4" s="111"/>
      <c r="C4" s="112"/>
      <c r="D4" s="113"/>
      <c r="E4" s="113"/>
      <c r="F4" s="113"/>
      <c r="G4" s="113"/>
      <c r="H4" s="113"/>
      <c r="I4" s="113"/>
      <c r="J4" s="113"/>
      <c r="K4" s="113"/>
      <c r="L4" s="113"/>
      <c r="M4" s="113"/>
      <c r="N4" s="114"/>
      <c r="O4" s="112"/>
      <c r="P4" s="113"/>
      <c r="Q4" s="115"/>
    </row>
    <row r="5" spans="1:17" x14ac:dyDescent="0.25">
      <c r="A5" s="116" t="str">
        <f>'[3]A4-FinPerf RE'!A5</f>
        <v>Property rates</v>
      </c>
      <c r="B5" s="117"/>
      <c r="C5" s="118">
        <v>3673557.7200000007</v>
      </c>
      <c r="D5" s="119">
        <v>3680000</v>
      </c>
      <c r="E5" s="119">
        <v>3742000</v>
      </c>
      <c r="F5" s="119">
        <v>3630000</v>
      </c>
      <c r="G5" s="119">
        <v>3945000</v>
      </c>
      <c r="H5" s="119">
        <v>3845000</v>
      </c>
      <c r="I5" s="119">
        <v>3512000</v>
      </c>
      <c r="J5" s="119">
        <v>3412000</v>
      </c>
      <c r="K5" s="119">
        <v>3658000</v>
      </c>
      <c r="L5" s="119">
        <v>3223000</v>
      </c>
      <c r="M5" s="119">
        <v>3460000</v>
      </c>
      <c r="N5" s="120">
        <f t="shared" ref="N5:N21" si="0">O5-SUM(C5:M5)</f>
        <v>3861307.746100001</v>
      </c>
      <c r="O5" s="121">
        <f>'[3]A4-FinPerf RE'!J5</f>
        <v>43641865.4661</v>
      </c>
      <c r="P5" s="122">
        <f>'[3]A4-FinPerf RE'!K5</f>
        <v>46693269.431879997</v>
      </c>
      <c r="Q5" s="123">
        <f>'[3]A4-FinPerf RE'!L5</f>
        <v>49119040.572599992</v>
      </c>
    </row>
    <row r="6" spans="1:17" x14ac:dyDescent="0.25">
      <c r="A6" s="116" t="str">
        <f>'[3]A4-FinPerf RE'!A6</f>
        <v>Property rates - penalties &amp; collection charges</v>
      </c>
      <c r="B6" s="117"/>
      <c r="C6" s="118">
        <v>0</v>
      </c>
      <c r="D6" s="119">
        <v>0</v>
      </c>
      <c r="E6" s="119">
        <v>0</v>
      </c>
      <c r="F6" s="119">
        <v>0</v>
      </c>
      <c r="G6" s="119">
        <v>0</v>
      </c>
      <c r="H6" s="119">
        <v>0</v>
      </c>
      <c r="I6" s="119">
        <v>0</v>
      </c>
      <c r="J6" s="119">
        <v>0</v>
      </c>
      <c r="K6" s="119">
        <v>0</v>
      </c>
      <c r="L6" s="119">
        <v>0</v>
      </c>
      <c r="M6" s="119">
        <v>0</v>
      </c>
      <c r="N6" s="120">
        <f t="shared" si="0"/>
        <v>0</v>
      </c>
      <c r="O6" s="121">
        <f>'[3]A4-FinPerf RE'!J6</f>
        <v>0</v>
      </c>
      <c r="P6" s="124">
        <f>'[3]A4-FinPerf RE'!K6</f>
        <v>0</v>
      </c>
      <c r="Q6" s="125">
        <f>'[3]A4-FinPerf RE'!L6</f>
        <v>0</v>
      </c>
    </row>
    <row r="7" spans="1:17" x14ac:dyDescent="0.25">
      <c r="A7" s="116" t="str">
        <f>'[3]A4-FinPerf RE'!A7</f>
        <v>Service charges - electricity revenue</v>
      </c>
      <c r="B7" s="117"/>
      <c r="C7" s="118">
        <v>24071766.169999991</v>
      </c>
      <c r="D7" s="119">
        <v>21432000</v>
      </c>
      <c r="E7" s="119">
        <v>22490000</v>
      </c>
      <c r="F7" s="119">
        <v>25600000</v>
      </c>
      <c r="G7" s="119">
        <v>24758000</v>
      </c>
      <c r="H7" s="119">
        <v>26456000</v>
      </c>
      <c r="I7" s="119">
        <v>23071766.170000002</v>
      </c>
      <c r="J7" s="119">
        <v>22458700</v>
      </c>
      <c r="K7" s="119">
        <v>24560000</v>
      </c>
      <c r="L7" s="119">
        <v>25607000</v>
      </c>
      <c r="M7" s="119">
        <v>24880000</v>
      </c>
      <c r="N7" s="120">
        <f t="shared" si="0"/>
        <v>23475961.480000079</v>
      </c>
      <c r="O7" s="121">
        <f>'[3]A4-FinPerf RE'!J7</f>
        <v>288861193.82000005</v>
      </c>
      <c r="P7" s="124">
        <f>'[3]A4-FinPerf RE'!K7</f>
        <v>324101869.01999998</v>
      </c>
      <c r="Q7" s="125">
        <f>'[3]A4-FinPerf RE'!L7</f>
        <v>363641872.85000014</v>
      </c>
    </row>
    <row r="8" spans="1:17" x14ac:dyDescent="0.25">
      <c r="A8" s="116" t="str">
        <f>'[3]A4-FinPerf RE'!A8</f>
        <v>Service charges - water revenue</v>
      </c>
      <c r="B8" s="117"/>
      <c r="C8" s="118">
        <v>0</v>
      </c>
      <c r="D8" s="119">
        <v>0</v>
      </c>
      <c r="E8" s="119">
        <v>0</v>
      </c>
      <c r="F8" s="119">
        <v>0</v>
      </c>
      <c r="G8" s="119">
        <v>0</v>
      </c>
      <c r="H8" s="119">
        <v>0</v>
      </c>
      <c r="I8" s="119">
        <v>0</v>
      </c>
      <c r="J8" s="119">
        <v>0</v>
      </c>
      <c r="K8" s="119">
        <v>0</v>
      </c>
      <c r="L8" s="119">
        <v>0</v>
      </c>
      <c r="M8" s="119">
        <v>0</v>
      </c>
      <c r="N8" s="120">
        <f t="shared" si="0"/>
        <v>0</v>
      </c>
      <c r="O8" s="121">
        <f>'[3]A4-FinPerf RE'!J8</f>
        <v>0</v>
      </c>
      <c r="P8" s="124">
        <f>'[3]A4-FinPerf RE'!K8</f>
        <v>0</v>
      </c>
      <c r="Q8" s="125">
        <f>'[3]A4-FinPerf RE'!L8</f>
        <v>0</v>
      </c>
    </row>
    <row r="9" spans="1:17" x14ac:dyDescent="0.25">
      <c r="A9" s="116" t="str">
        <f>'[3]A4-FinPerf RE'!A9</f>
        <v>Service charges - sanitation revenue</v>
      </c>
      <c r="B9" s="117"/>
      <c r="C9" s="118">
        <v>0</v>
      </c>
      <c r="D9" s="119">
        <v>0</v>
      </c>
      <c r="E9" s="119">
        <v>0</v>
      </c>
      <c r="F9" s="119">
        <v>0</v>
      </c>
      <c r="G9" s="119">
        <v>0</v>
      </c>
      <c r="H9" s="119">
        <v>0</v>
      </c>
      <c r="I9" s="119">
        <v>0</v>
      </c>
      <c r="J9" s="119">
        <v>0</v>
      </c>
      <c r="K9" s="119">
        <v>0</v>
      </c>
      <c r="L9" s="119">
        <v>0</v>
      </c>
      <c r="M9" s="119">
        <v>0</v>
      </c>
      <c r="N9" s="120">
        <f t="shared" si="0"/>
        <v>0</v>
      </c>
      <c r="O9" s="121">
        <f>'[3]A4-FinPerf RE'!J9</f>
        <v>0</v>
      </c>
      <c r="P9" s="124">
        <f>'[3]A4-FinPerf RE'!K9</f>
        <v>0</v>
      </c>
      <c r="Q9" s="125">
        <f>'[3]A4-FinPerf RE'!L9</f>
        <v>0</v>
      </c>
    </row>
    <row r="10" spans="1:17" x14ac:dyDescent="0.25">
      <c r="A10" s="116" t="str">
        <f>'[3]A4-FinPerf RE'!A10</f>
        <v>Service charges - refuse revenue</v>
      </c>
      <c r="B10" s="117"/>
      <c r="C10" s="118">
        <v>818509.38000000012</v>
      </c>
      <c r="D10" s="119">
        <v>852000</v>
      </c>
      <c r="E10" s="119">
        <v>812566</v>
      </c>
      <c r="F10" s="119">
        <v>827000</v>
      </c>
      <c r="G10" s="119">
        <v>812333</v>
      </c>
      <c r="H10" s="119">
        <v>818000.38</v>
      </c>
      <c r="I10" s="119">
        <v>800000.38</v>
      </c>
      <c r="J10" s="119">
        <v>817000</v>
      </c>
      <c r="K10" s="119">
        <v>813000</v>
      </c>
      <c r="L10" s="119">
        <v>814000</v>
      </c>
      <c r="M10" s="119">
        <v>820000</v>
      </c>
      <c r="N10" s="120">
        <f t="shared" si="0"/>
        <v>719482.2547999993</v>
      </c>
      <c r="O10" s="121">
        <f>'[3]A4-FinPerf RE'!J10</f>
        <v>9723891.3947999999</v>
      </c>
      <c r="P10" s="124">
        <f>'[3]A4-FinPerf RE'!K10</f>
        <v>10403778.004759999</v>
      </c>
      <c r="Q10" s="125">
        <f>'[3]A4-FinPerf RE'!L10</f>
        <v>10944266.72639</v>
      </c>
    </row>
    <row r="11" spans="1:17" x14ac:dyDescent="0.25">
      <c r="A11" s="116" t="str">
        <f>'[3]A4-FinPerf RE'!A11</f>
        <v>Service charges - other</v>
      </c>
      <c r="B11" s="117"/>
      <c r="C11" s="118">
        <v>0</v>
      </c>
      <c r="D11" s="119">
        <v>0</v>
      </c>
      <c r="E11" s="119">
        <v>0</v>
      </c>
      <c r="F11" s="119">
        <v>0</v>
      </c>
      <c r="G11" s="119">
        <v>0</v>
      </c>
      <c r="H11" s="119">
        <v>0</v>
      </c>
      <c r="I11" s="119">
        <v>0</v>
      </c>
      <c r="J11" s="119">
        <v>0</v>
      </c>
      <c r="K11" s="119">
        <v>0</v>
      </c>
      <c r="L11" s="119">
        <v>0</v>
      </c>
      <c r="M11" s="119">
        <v>0</v>
      </c>
      <c r="N11" s="120">
        <f t="shared" si="0"/>
        <v>0</v>
      </c>
      <c r="O11" s="121">
        <f>'[3]A4-FinPerf RE'!J11</f>
        <v>0</v>
      </c>
      <c r="P11" s="122">
        <f>'[3]A4-FinPerf RE'!K11</f>
        <v>0</v>
      </c>
      <c r="Q11" s="123">
        <f>'[3]A4-FinPerf RE'!L11</f>
        <v>0</v>
      </c>
    </row>
    <row r="12" spans="1:17" x14ac:dyDescent="0.25">
      <c r="A12" s="116" t="str">
        <f>'[3]A4-FinPerf RE'!A12</f>
        <v>Rental of facilities and equipment</v>
      </c>
      <c r="B12" s="117"/>
      <c r="C12" s="118">
        <v>37811.829999999994</v>
      </c>
      <c r="D12" s="119">
        <v>31000</v>
      </c>
      <c r="E12" s="119">
        <v>33800</v>
      </c>
      <c r="F12" s="119">
        <v>37450</v>
      </c>
      <c r="G12" s="119">
        <v>31000</v>
      </c>
      <c r="H12" s="119">
        <v>37811.829999999994</v>
      </c>
      <c r="I12" s="119">
        <v>33000</v>
      </c>
      <c r="J12" s="119">
        <v>33000</v>
      </c>
      <c r="K12" s="119">
        <v>34000</v>
      </c>
      <c r="L12" s="119">
        <v>32900</v>
      </c>
      <c r="M12" s="119">
        <v>37811.829999999994</v>
      </c>
      <c r="N12" s="120">
        <f t="shared" si="0"/>
        <v>69618.911800000002</v>
      </c>
      <c r="O12" s="121">
        <f>'[3]A4-FinPerf RE'!J12</f>
        <v>449204.40179999999</v>
      </c>
      <c r="P12" s="122">
        <f>'[3]A4-FinPerf RE'!K12</f>
        <v>480612.44060000003</v>
      </c>
      <c r="Q12" s="123">
        <f>'[3]A4-FinPerf RE'!L12</f>
        <v>505580.81582999992</v>
      </c>
    </row>
    <row r="13" spans="1:17" x14ac:dyDescent="0.25">
      <c r="A13" s="116" t="str">
        <f>'[3]A4-FinPerf RE'!A13</f>
        <v>Interest earned - external investments</v>
      </c>
      <c r="B13" s="117"/>
      <c r="C13" s="118">
        <v>276512.40999999997</v>
      </c>
      <c r="D13" s="119">
        <v>267000</v>
      </c>
      <c r="E13" s="119">
        <v>288000</v>
      </c>
      <c r="F13" s="119">
        <v>208000</v>
      </c>
      <c r="G13" s="119">
        <v>267000.40999999997</v>
      </c>
      <c r="H13" s="119">
        <v>233000.41</v>
      </c>
      <c r="I13" s="119">
        <v>254800</v>
      </c>
      <c r="J13" s="119">
        <v>254000</v>
      </c>
      <c r="K13" s="119">
        <v>247000</v>
      </c>
      <c r="L13" s="119">
        <v>245088</v>
      </c>
      <c r="M13" s="119">
        <v>284500</v>
      </c>
      <c r="N13" s="120">
        <f t="shared" si="0"/>
        <v>460066.20080000022</v>
      </c>
      <c r="O13" s="121">
        <f>'[3]A4-FinPerf RE'!J13</f>
        <v>3284967.4307999997</v>
      </c>
      <c r="P13" s="122">
        <f>'[3]A4-FinPerf RE'!K13</f>
        <v>3514649.6884000003</v>
      </c>
      <c r="Q13" s="123">
        <f>'[3]A4-FinPerf RE'!L13</f>
        <v>3697239.9441999993</v>
      </c>
    </row>
    <row r="14" spans="1:17" x14ac:dyDescent="0.25">
      <c r="A14" s="116" t="str">
        <f>'[3]A4-FinPerf RE'!A14</f>
        <v>Interest earned - outstanding debtors</v>
      </c>
      <c r="B14" s="117"/>
      <c r="C14" s="118">
        <v>1098700</v>
      </c>
      <c r="D14" s="119">
        <v>1008500.01</v>
      </c>
      <c r="E14" s="119">
        <v>1058700</v>
      </c>
      <c r="F14" s="119">
        <v>1021500</v>
      </c>
      <c r="G14" s="119">
        <v>1050000</v>
      </c>
      <c r="H14" s="119">
        <v>1087100</v>
      </c>
      <c r="I14" s="119">
        <v>1040890</v>
      </c>
      <c r="J14" s="119">
        <v>1008500.01</v>
      </c>
      <c r="K14" s="119">
        <v>1018500.01</v>
      </c>
      <c r="L14" s="119">
        <v>880000</v>
      </c>
      <c r="M14" s="119">
        <v>960001</v>
      </c>
      <c r="N14" s="120">
        <f t="shared" si="0"/>
        <v>748589.0393000003</v>
      </c>
      <c r="O14" s="121">
        <f>'[3]A4-FinPerf RE'!J14</f>
        <v>11980980.0693</v>
      </c>
      <c r="P14" s="122">
        <f>'[3]A4-FinPerf RE'!K14</f>
        <v>12818680.51028</v>
      </c>
      <c r="Q14" s="123">
        <f>'[3]A4-FinPerf RE'!L14</f>
        <v>13484626.280199999</v>
      </c>
    </row>
    <row r="15" spans="1:17" x14ac:dyDescent="0.25">
      <c r="A15" s="116" t="str">
        <f>'[3]A4-FinPerf RE'!A15</f>
        <v>Dividends received</v>
      </c>
      <c r="B15" s="117"/>
      <c r="C15" s="118">
        <v>0</v>
      </c>
      <c r="D15" s="119">
        <v>0</v>
      </c>
      <c r="E15" s="119">
        <v>0</v>
      </c>
      <c r="F15" s="119">
        <v>0</v>
      </c>
      <c r="G15" s="119">
        <v>0</v>
      </c>
      <c r="H15" s="119">
        <v>0</v>
      </c>
      <c r="I15" s="119">
        <v>0</v>
      </c>
      <c r="J15" s="119">
        <v>0</v>
      </c>
      <c r="K15" s="119">
        <v>0</v>
      </c>
      <c r="L15" s="119">
        <v>0</v>
      </c>
      <c r="M15" s="119">
        <v>0</v>
      </c>
      <c r="N15" s="120">
        <f t="shared" si="0"/>
        <v>0</v>
      </c>
      <c r="O15" s="121">
        <f>'[3]A4-FinPerf RE'!J15</f>
        <v>0</v>
      </c>
      <c r="P15" s="122">
        <f>'[3]A4-FinPerf RE'!K15</f>
        <v>0</v>
      </c>
      <c r="Q15" s="123">
        <f>'[3]A4-FinPerf RE'!L15</f>
        <v>0</v>
      </c>
    </row>
    <row r="16" spans="1:17" x14ac:dyDescent="0.25">
      <c r="A16" s="116" t="str">
        <f>'[3]A4-FinPerf RE'!A16</f>
        <v>Fines</v>
      </c>
      <c r="B16" s="117"/>
      <c r="C16" s="118">
        <v>138112.65000000002</v>
      </c>
      <c r="D16" s="119">
        <v>235000</v>
      </c>
      <c r="E16" s="119">
        <v>148700</v>
      </c>
      <c r="F16" s="119">
        <v>162000</v>
      </c>
      <c r="G16" s="119">
        <v>125800</v>
      </c>
      <c r="H16" s="119">
        <v>125487</v>
      </c>
      <c r="I16" s="119">
        <v>104500</v>
      </c>
      <c r="J16" s="119">
        <v>134560</v>
      </c>
      <c r="K16" s="119">
        <v>148700</v>
      </c>
      <c r="L16" s="119">
        <v>139112</v>
      </c>
      <c r="M16" s="119">
        <v>138112.65000000002</v>
      </c>
      <c r="N16" s="120">
        <f t="shared" si="0"/>
        <v>40693.912700000219</v>
      </c>
      <c r="O16" s="121">
        <f>'[3]A4-FinPerf RE'!J16</f>
        <v>1640778.2127</v>
      </c>
      <c r="P16" s="122">
        <f>'[3]A4-FinPerf RE'!K16</f>
        <v>1755500.0942800001</v>
      </c>
      <c r="Q16" s="123">
        <f>'[3]A4-FinPerf RE'!L16</f>
        <v>1846700.4206699997</v>
      </c>
    </row>
    <row r="17" spans="1:17" x14ac:dyDescent="0.25">
      <c r="A17" s="116" t="str">
        <f>'[3]A4-FinPerf RE'!A17</f>
        <v>Licences and permits</v>
      </c>
      <c r="B17" s="117"/>
      <c r="C17" s="118">
        <v>0</v>
      </c>
      <c r="D17" s="119">
        <v>0</v>
      </c>
      <c r="E17" s="119">
        <v>0</v>
      </c>
      <c r="F17" s="119">
        <v>0</v>
      </c>
      <c r="G17" s="119">
        <v>0</v>
      </c>
      <c r="H17" s="119">
        <v>0</v>
      </c>
      <c r="I17" s="119">
        <v>0</v>
      </c>
      <c r="J17" s="119">
        <v>0</v>
      </c>
      <c r="K17" s="119">
        <v>0</v>
      </c>
      <c r="L17" s="119">
        <v>0</v>
      </c>
      <c r="M17" s="119">
        <v>0</v>
      </c>
      <c r="N17" s="120">
        <f t="shared" si="0"/>
        <v>0</v>
      </c>
      <c r="O17" s="121">
        <f>'[3]A4-FinPerf RE'!J17</f>
        <v>0</v>
      </c>
      <c r="P17" s="122">
        <f>'[3]A4-FinPerf RE'!K17</f>
        <v>0</v>
      </c>
      <c r="Q17" s="123">
        <f>'[3]A4-FinPerf RE'!L17</f>
        <v>0</v>
      </c>
    </row>
    <row r="18" spans="1:17" x14ac:dyDescent="0.25">
      <c r="A18" s="116" t="str">
        <f>'[3]A4-FinPerf RE'!A18</f>
        <v>Agency services</v>
      </c>
      <c r="B18" s="117"/>
      <c r="C18" s="118">
        <v>947025.57000000007</v>
      </c>
      <c r="D18" s="119">
        <v>888000</v>
      </c>
      <c r="E18" s="119">
        <v>935020</v>
      </c>
      <c r="F18" s="119">
        <v>900450</v>
      </c>
      <c r="G18" s="119">
        <v>988002</v>
      </c>
      <c r="H18" s="119">
        <v>945000</v>
      </c>
      <c r="I18" s="119">
        <v>780000</v>
      </c>
      <c r="J18" s="119">
        <v>880555</v>
      </c>
      <c r="K18" s="119">
        <v>947025.57</v>
      </c>
      <c r="L18" s="119">
        <v>808000</v>
      </c>
      <c r="M18" s="119">
        <v>947025.57000000007</v>
      </c>
      <c r="N18" s="120">
        <f t="shared" si="0"/>
        <v>1284559.9625999983</v>
      </c>
      <c r="O18" s="121">
        <f>'[3]A4-FinPerf RE'!J18</f>
        <v>11250663.672599999</v>
      </c>
      <c r="P18" s="122">
        <f>'[3]A4-FinPerf RE'!K18</f>
        <v>12037301.004520001</v>
      </c>
      <c r="Q18" s="123">
        <f>'[3]A4-FinPerf RE'!L18</f>
        <v>12662653.166489998</v>
      </c>
    </row>
    <row r="19" spans="1:17" x14ac:dyDescent="0.25">
      <c r="A19" s="116" t="str">
        <f>'[3]A4-FinPerf RE'!A19</f>
        <v>Transfers recognised - operational</v>
      </c>
      <c r="B19" s="117"/>
      <c r="C19" s="118">
        <v>120000000</v>
      </c>
      <c r="D19" s="119">
        <v>11600000</v>
      </c>
      <c r="E19" s="119">
        <v>5000000</v>
      </c>
      <c r="F19" s="119">
        <v>1920000</v>
      </c>
      <c r="G19" s="119">
        <v>144000000</v>
      </c>
      <c r="H19" s="119">
        <v>0</v>
      </c>
      <c r="I19" s="119">
        <v>0</v>
      </c>
      <c r="J19" s="119">
        <v>0</v>
      </c>
      <c r="K19" s="119">
        <v>72490000</v>
      </c>
      <c r="L19" s="119">
        <v>0</v>
      </c>
      <c r="M19" s="119">
        <v>0</v>
      </c>
      <c r="N19" s="120">
        <f t="shared" si="0"/>
        <v>8586000</v>
      </c>
      <c r="O19" s="121">
        <f>'[3]A4-FinPerf RE'!J19</f>
        <v>363596000</v>
      </c>
      <c r="P19" s="122">
        <f>'[3]A4-FinPerf RE'!K19</f>
        <v>368360000</v>
      </c>
      <c r="Q19" s="123">
        <f>'[3]A4-FinPerf RE'!L19</f>
        <v>366556000</v>
      </c>
    </row>
    <row r="20" spans="1:17" x14ac:dyDescent="0.25">
      <c r="A20" s="116" t="str">
        <f>'[3]A4-FinPerf RE'!A20</f>
        <v>Other revenue</v>
      </c>
      <c r="B20" s="117"/>
      <c r="C20" s="118">
        <v>2540000</v>
      </c>
      <c r="D20" s="119">
        <v>1800900</v>
      </c>
      <c r="E20" s="119">
        <v>1013000</v>
      </c>
      <c r="F20" s="119">
        <v>1374000</v>
      </c>
      <c r="G20" s="119">
        <v>1450000</v>
      </c>
      <c r="H20" s="119">
        <v>1178665.1899999997</v>
      </c>
      <c r="I20" s="119">
        <v>1180000</v>
      </c>
      <c r="J20" s="119">
        <v>1245000</v>
      </c>
      <c r="K20" s="119">
        <v>2470000</v>
      </c>
      <c r="L20" s="119">
        <v>1478090</v>
      </c>
      <c r="M20" s="119">
        <v>2750000</v>
      </c>
      <c r="N20" s="120">
        <f t="shared" si="0"/>
        <v>-1317953.3599999957</v>
      </c>
      <c r="O20" s="121">
        <f>'[3]A4-FinPerf RE'!J20</f>
        <v>17161701.830000002</v>
      </c>
      <c r="P20" s="122">
        <f>'[3]A4-FinPerf RE'!K20</f>
        <v>23652834.419999998</v>
      </c>
      <c r="Q20" s="123">
        <f>'[3]A4-FinPerf RE'!L20</f>
        <v>24437350.549999997</v>
      </c>
    </row>
    <row r="21" spans="1:17" x14ac:dyDescent="0.25">
      <c r="A21" s="116" t="str">
        <f>'[3]A4-FinPerf RE'!A21</f>
        <v>Gains on disposal of PPE</v>
      </c>
      <c r="B21" s="117"/>
      <c r="C21" s="118">
        <v>0</v>
      </c>
      <c r="D21" s="119">
        <v>0</v>
      </c>
      <c r="E21" s="119">
        <v>0</v>
      </c>
      <c r="F21" s="119">
        <v>0</v>
      </c>
      <c r="G21" s="119">
        <v>0</v>
      </c>
      <c r="H21" s="119">
        <v>0</v>
      </c>
      <c r="I21" s="119">
        <v>0</v>
      </c>
      <c r="J21" s="119">
        <v>0</v>
      </c>
      <c r="K21" s="119">
        <v>0</v>
      </c>
      <c r="L21" s="119">
        <v>0</v>
      </c>
      <c r="M21" s="119">
        <v>0</v>
      </c>
      <c r="N21" s="120">
        <f t="shared" si="0"/>
        <v>0</v>
      </c>
      <c r="O21" s="121">
        <f>'[3]A4-FinPerf RE'!J21</f>
        <v>0</v>
      </c>
      <c r="P21" s="122">
        <f>'[3]A4-FinPerf RE'!K21</f>
        <v>0</v>
      </c>
      <c r="Q21" s="123">
        <f>'[3]A4-FinPerf RE'!L21</f>
        <v>0</v>
      </c>
    </row>
    <row r="22" spans="1:17" x14ac:dyDescent="0.25">
      <c r="A22" s="126" t="str">
        <f>'[3]A4-FinPerf RE'!A22</f>
        <v>Total Revenue (excluding capital transfers and contributions)</v>
      </c>
      <c r="B22" s="127"/>
      <c r="C22" s="128">
        <f t="shared" ref="C22:M22" si="1">SUM(C5:C21)</f>
        <v>153601995.72999999</v>
      </c>
      <c r="D22" s="129">
        <f t="shared" si="1"/>
        <v>41794400.010000005</v>
      </c>
      <c r="E22" s="129">
        <f t="shared" si="1"/>
        <v>35521786</v>
      </c>
      <c r="F22" s="129">
        <f t="shared" si="1"/>
        <v>35680400</v>
      </c>
      <c r="G22" s="129">
        <f t="shared" si="1"/>
        <v>177427135.41</v>
      </c>
      <c r="H22" s="129">
        <f t="shared" si="1"/>
        <v>34726064.809999995</v>
      </c>
      <c r="I22" s="129">
        <f t="shared" si="1"/>
        <v>30776956.550000001</v>
      </c>
      <c r="J22" s="129">
        <f t="shared" si="1"/>
        <v>30243315.010000002</v>
      </c>
      <c r="K22" s="129">
        <f t="shared" si="1"/>
        <v>106386225.58</v>
      </c>
      <c r="L22" s="129">
        <f t="shared" si="1"/>
        <v>33227190</v>
      </c>
      <c r="M22" s="129">
        <f t="shared" si="1"/>
        <v>34277451.049999997</v>
      </c>
      <c r="N22" s="130">
        <f>SUM(N5:N21)</f>
        <v>37928326.148100078</v>
      </c>
      <c r="O22" s="128">
        <f>SUM(O5:O21)</f>
        <v>751591246.29810011</v>
      </c>
      <c r="P22" s="129">
        <f>SUM(P5:P21)</f>
        <v>803818494.61471999</v>
      </c>
      <c r="Q22" s="131">
        <f>SUM(Q5:Q21)</f>
        <v>846895331.32638001</v>
      </c>
    </row>
    <row r="23" spans="1:17" x14ac:dyDescent="0.25">
      <c r="A23" s="132"/>
      <c r="B23" s="117"/>
      <c r="C23" s="121"/>
      <c r="D23" s="122"/>
      <c r="E23" s="122"/>
      <c r="F23" s="122"/>
      <c r="G23" s="122"/>
      <c r="H23" s="122"/>
      <c r="I23" s="122"/>
      <c r="J23" s="122"/>
      <c r="K23" s="122"/>
      <c r="L23" s="122"/>
      <c r="M23" s="122"/>
      <c r="N23" s="120"/>
      <c r="O23" s="121"/>
      <c r="P23" s="122"/>
      <c r="Q23" s="123"/>
    </row>
    <row r="24" spans="1:17" x14ac:dyDescent="0.25">
      <c r="A24" s="133" t="str">
        <f>'[3]A4-FinPerf RE'!A24</f>
        <v>Expenditure By Type</v>
      </c>
      <c r="B24" s="134"/>
      <c r="C24" s="121"/>
      <c r="D24" s="122"/>
      <c r="E24" s="122"/>
      <c r="F24" s="122"/>
      <c r="G24" s="122"/>
      <c r="H24" s="122"/>
      <c r="I24" s="122"/>
      <c r="J24" s="122"/>
      <c r="K24" s="122"/>
      <c r="L24" s="122"/>
      <c r="M24" s="122"/>
      <c r="N24" s="120"/>
      <c r="O24" s="121"/>
      <c r="P24" s="122"/>
      <c r="Q24" s="123"/>
    </row>
    <row r="25" spans="1:17" x14ac:dyDescent="0.25">
      <c r="A25" s="116" t="str">
        <f>'[3]A4-FinPerf RE'!A25</f>
        <v>Employee related costs</v>
      </c>
      <c r="B25" s="117"/>
      <c r="C25" s="118">
        <v>18450000</v>
      </c>
      <c r="D25" s="119">
        <v>18950000</v>
      </c>
      <c r="E25" s="119">
        <v>18650000</v>
      </c>
      <c r="F25" s="119">
        <v>18880000</v>
      </c>
      <c r="G25" s="119">
        <v>18450000</v>
      </c>
      <c r="H25" s="119">
        <v>32074000</v>
      </c>
      <c r="I25" s="119">
        <v>18950000</v>
      </c>
      <c r="J25" s="119">
        <v>18990000</v>
      </c>
      <c r="K25" s="119">
        <v>18780000</v>
      </c>
      <c r="L25" s="119">
        <v>18990000</v>
      </c>
      <c r="M25" s="119">
        <v>18780000</v>
      </c>
      <c r="N25" s="120">
        <f t="shared" ref="N25:N35" si="2">O25-SUM(C25:M25)</f>
        <v>21233438.300000012</v>
      </c>
      <c r="O25" s="121">
        <f>'[3]A4-FinPerf RE'!J25</f>
        <v>241177438.30000001</v>
      </c>
      <c r="P25" s="122">
        <f>'[3]A4-FinPerf RE'!K25</f>
        <v>254442197.43999997</v>
      </c>
      <c r="Q25" s="123">
        <f>'[3]A4-FinPerf RE'!L25</f>
        <v>267927633.86000001</v>
      </c>
    </row>
    <row r="26" spans="1:17" x14ac:dyDescent="0.25">
      <c r="A26" s="116" t="str">
        <f>'[3]A4-FinPerf RE'!A26</f>
        <v>Remuneration of councillors</v>
      </c>
      <c r="B26" s="117"/>
      <c r="C26" s="118">
        <v>1913681.5699999996</v>
      </c>
      <c r="D26" s="119">
        <v>1913681.5699999996</v>
      </c>
      <c r="E26" s="119">
        <v>1913681.5699999996</v>
      </c>
      <c r="F26" s="119">
        <v>1913681.5699999996</v>
      </c>
      <c r="G26" s="119">
        <v>1913681.5699999996</v>
      </c>
      <c r="H26" s="119">
        <v>1913681.5699999996</v>
      </c>
      <c r="I26" s="119">
        <v>1913681.5699999996</v>
      </c>
      <c r="J26" s="119">
        <v>1913681.5699999996</v>
      </c>
      <c r="K26" s="119">
        <v>1913681.5699999996</v>
      </c>
      <c r="L26" s="119">
        <v>1913681.5699999996</v>
      </c>
      <c r="M26" s="119">
        <v>1913681.5699999996</v>
      </c>
      <c r="N26" s="120">
        <f t="shared" si="2"/>
        <v>1559609.7300000004</v>
      </c>
      <c r="O26" s="121">
        <f>'[3]A4-FinPerf RE'!J26</f>
        <v>22610107</v>
      </c>
      <c r="P26" s="122">
        <f>'[3]A4-FinPerf RE'!K26</f>
        <v>23944103</v>
      </c>
      <c r="Q26" s="123">
        <f>'[3]A4-FinPerf RE'!L26</f>
        <v>25284973</v>
      </c>
    </row>
    <row r="27" spans="1:17" x14ac:dyDescent="0.25">
      <c r="A27" s="116" t="str">
        <f>'[3]A4-FinPerf RE'!A27</f>
        <v>Debt impairment</v>
      </c>
      <c r="B27" s="117"/>
      <c r="C27" s="118"/>
      <c r="D27" s="119"/>
      <c r="E27" s="119"/>
      <c r="F27" s="119"/>
      <c r="G27" s="119"/>
      <c r="H27" s="119"/>
      <c r="I27" s="119"/>
      <c r="J27" s="119"/>
      <c r="K27" s="119"/>
      <c r="L27" s="119"/>
      <c r="M27" s="119"/>
      <c r="N27" s="120">
        <f t="shared" si="2"/>
        <v>10000000</v>
      </c>
      <c r="O27" s="121">
        <f>'[3]A4-FinPerf RE'!J27</f>
        <v>10000000</v>
      </c>
      <c r="P27" s="122">
        <f>'[3]A4-FinPerf RE'!K27</f>
        <v>10550000</v>
      </c>
      <c r="Q27" s="123">
        <f>'[3]A4-FinPerf RE'!L27</f>
        <v>11109150</v>
      </c>
    </row>
    <row r="28" spans="1:17" x14ac:dyDescent="0.25">
      <c r="A28" s="116" t="str">
        <f>'[3]A4-FinPerf RE'!A28</f>
        <v>Depreciation &amp; asset impairment</v>
      </c>
      <c r="B28" s="117"/>
      <c r="C28" s="118"/>
      <c r="D28" s="119"/>
      <c r="E28" s="119"/>
      <c r="F28" s="119"/>
      <c r="G28" s="119"/>
      <c r="H28" s="119"/>
      <c r="I28" s="119"/>
      <c r="J28" s="119"/>
      <c r="K28" s="119"/>
      <c r="L28" s="119"/>
      <c r="M28" s="119"/>
      <c r="N28" s="120">
        <f t="shared" si="2"/>
        <v>153426319.32000002</v>
      </c>
      <c r="O28" s="121">
        <f>'[3]A4-FinPerf RE'!J28</f>
        <v>153426319.32000002</v>
      </c>
      <c r="P28" s="122">
        <f>'[3]A4-FinPerf RE'!K28</f>
        <v>161864766.86000001</v>
      </c>
      <c r="Q28" s="123">
        <f>'[3]A4-FinPerf RE'!L28</f>
        <v>170443599.52000001</v>
      </c>
    </row>
    <row r="29" spans="1:17" x14ac:dyDescent="0.25">
      <c r="A29" s="116" t="str">
        <f>'[3]A4-FinPerf RE'!A29</f>
        <v>Finance charges</v>
      </c>
      <c r="B29" s="117"/>
      <c r="C29" s="118">
        <v>542000</v>
      </c>
      <c r="D29" s="119">
        <v>522450.54</v>
      </c>
      <c r="E29" s="119">
        <v>520286.54</v>
      </c>
      <c r="F29" s="119">
        <v>534000</v>
      </c>
      <c r="G29" s="119">
        <v>567000</v>
      </c>
      <c r="H29" s="119">
        <v>588000</v>
      </c>
      <c r="I29" s="119">
        <v>521000</v>
      </c>
      <c r="J29" s="119">
        <v>532000</v>
      </c>
      <c r="K29" s="119">
        <v>519000</v>
      </c>
      <c r="L29" s="119">
        <v>520286.54</v>
      </c>
      <c r="M29" s="119">
        <v>520286.54</v>
      </c>
      <c r="N29" s="120">
        <f t="shared" si="2"/>
        <v>294693.94510000013</v>
      </c>
      <c r="O29" s="121">
        <f>'[3]A4-FinPerf RE'!J29</f>
        <v>6181004.1051000003</v>
      </c>
      <c r="P29" s="122">
        <f>'[3]A4-FinPerf RE'!K29</f>
        <v>6613174.9204400005</v>
      </c>
      <c r="Q29" s="123">
        <f>'[3]A4-FinPerf RE'!L29</f>
        <v>6956737.2584099993</v>
      </c>
    </row>
    <row r="30" spans="1:17" x14ac:dyDescent="0.25">
      <c r="A30" s="116" t="str">
        <f>'[3]A4-FinPerf RE'!A30</f>
        <v>Bulk purchases</v>
      </c>
      <c r="B30" s="117"/>
      <c r="C30" s="118">
        <v>18078244.34</v>
      </c>
      <c r="D30" s="119">
        <v>18178000.34</v>
      </c>
      <c r="E30" s="119">
        <v>18757000.34</v>
      </c>
      <c r="F30" s="119">
        <v>17654000</v>
      </c>
      <c r="G30" s="119">
        <v>16000000</v>
      </c>
      <c r="H30" s="119">
        <v>16800000</v>
      </c>
      <c r="I30" s="119">
        <v>17870000</v>
      </c>
      <c r="J30" s="119">
        <v>18978244.34</v>
      </c>
      <c r="K30" s="119">
        <v>19078244.34</v>
      </c>
      <c r="L30" s="119">
        <v>17078888.34</v>
      </c>
      <c r="M30" s="119">
        <v>19078067.34</v>
      </c>
      <c r="N30" s="120">
        <f t="shared" si="2"/>
        <v>19388242.900000006</v>
      </c>
      <c r="O30" s="121">
        <f>'[3]A4-FinPerf RE'!J30</f>
        <v>216938932.28</v>
      </c>
      <c r="P30" s="122">
        <f>'[3]A4-FinPerf RE'!K30</f>
        <v>247831036.19999996</v>
      </c>
      <c r="Q30" s="123">
        <f>'[3]A4-FinPerf RE'!L30</f>
        <v>283122175.81</v>
      </c>
    </row>
    <row r="31" spans="1:17" x14ac:dyDescent="0.25">
      <c r="A31" s="116" t="str">
        <f>'[3]A4-FinPerf RE'!A31</f>
        <v>Other materials</v>
      </c>
      <c r="B31" s="117"/>
      <c r="C31" s="118">
        <v>0</v>
      </c>
      <c r="D31" s="119">
        <v>0</v>
      </c>
      <c r="E31" s="119">
        <v>0</v>
      </c>
      <c r="F31" s="119">
        <v>0</v>
      </c>
      <c r="G31" s="119">
        <v>0</v>
      </c>
      <c r="H31" s="119">
        <v>0</v>
      </c>
      <c r="I31" s="119">
        <v>0</v>
      </c>
      <c r="J31" s="119">
        <v>0</v>
      </c>
      <c r="K31" s="119">
        <v>0</v>
      </c>
      <c r="L31" s="119">
        <v>0</v>
      </c>
      <c r="M31" s="119">
        <v>0</v>
      </c>
      <c r="N31" s="120">
        <f t="shared" si="2"/>
        <v>0</v>
      </c>
      <c r="O31" s="121">
        <f>'[3]A4-FinPerf RE'!J31</f>
        <v>0</v>
      </c>
      <c r="P31" s="122">
        <f>'[3]A4-FinPerf RE'!K31</f>
        <v>0</v>
      </c>
      <c r="Q31" s="123">
        <f>'[3]A4-FinPerf RE'!L31</f>
        <v>0</v>
      </c>
    </row>
    <row r="32" spans="1:17" x14ac:dyDescent="0.25">
      <c r="A32" s="116" t="str">
        <f>'[3]A4-FinPerf RE'!A32</f>
        <v>Contracted services</v>
      </c>
      <c r="B32" s="117"/>
      <c r="C32" s="118">
        <v>0</v>
      </c>
      <c r="D32" s="119">
        <v>0</v>
      </c>
      <c r="E32" s="119">
        <v>0</v>
      </c>
      <c r="F32" s="119">
        <v>0</v>
      </c>
      <c r="G32" s="119">
        <v>0</v>
      </c>
      <c r="H32" s="119">
        <v>0</v>
      </c>
      <c r="I32" s="119">
        <v>0</v>
      </c>
      <c r="J32" s="119">
        <v>0</v>
      </c>
      <c r="K32" s="119">
        <v>0</v>
      </c>
      <c r="L32" s="119">
        <v>0</v>
      </c>
      <c r="M32" s="119">
        <v>0</v>
      </c>
      <c r="N32" s="120">
        <f t="shared" si="2"/>
        <v>0</v>
      </c>
      <c r="O32" s="121">
        <f>'[3]A4-FinPerf RE'!J32</f>
        <v>0</v>
      </c>
      <c r="P32" s="122">
        <f>'[3]A4-FinPerf RE'!K32</f>
        <v>0</v>
      </c>
      <c r="Q32" s="123">
        <f>'[3]A4-FinPerf RE'!L32</f>
        <v>0</v>
      </c>
    </row>
    <row r="33" spans="1:17" x14ac:dyDescent="0.25">
      <c r="A33" s="116" t="str">
        <f>'[3]A4-FinPerf RE'!A33</f>
        <v>Transfers and grants</v>
      </c>
      <c r="B33" s="117"/>
      <c r="C33" s="118">
        <v>0</v>
      </c>
      <c r="D33" s="119">
        <v>0</v>
      </c>
      <c r="E33" s="119">
        <v>0</v>
      </c>
      <c r="F33" s="119">
        <v>0</v>
      </c>
      <c r="G33" s="119">
        <v>0</v>
      </c>
      <c r="H33" s="119">
        <v>0</v>
      </c>
      <c r="I33" s="119">
        <v>0</v>
      </c>
      <c r="J33" s="119">
        <v>0</v>
      </c>
      <c r="K33" s="119">
        <v>0</v>
      </c>
      <c r="L33" s="119">
        <v>0</v>
      </c>
      <c r="M33" s="119">
        <v>0</v>
      </c>
      <c r="N33" s="120">
        <f t="shared" si="2"/>
        <v>0</v>
      </c>
      <c r="O33" s="121">
        <f>'[3]A4-FinPerf RE'!J33</f>
        <v>0</v>
      </c>
      <c r="P33" s="122">
        <f>'[3]A4-FinPerf RE'!K33</f>
        <v>0</v>
      </c>
      <c r="Q33" s="123">
        <f>'[3]A4-FinPerf RE'!L33</f>
        <v>0</v>
      </c>
    </row>
    <row r="34" spans="1:17" x14ac:dyDescent="0.25">
      <c r="A34" s="116" t="str">
        <f>'[3]A4-FinPerf RE'!A34</f>
        <v>Other expenditure</v>
      </c>
      <c r="B34" s="117"/>
      <c r="C34" s="118">
        <v>14362465.24</v>
      </c>
      <c r="D34" s="119">
        <v>14150000</v>
      </c>
      <c r="E34" s="119">
        <v>11780007</v>
      </c>
      <c r="F34" s="119">
        <v>14508780</v>
      </c>
      <c r="G34" s="119">
        <v>11458700</v>
      </c>
      <c r="H34" s="119">
        <v>11420000</v>
      </c>
      <c r="I34" s="119">
        <v>14345600</v>
      </c>
      <c r="J34" s="119">
        <v>14362111</v>
      </c>
      <c r="K34" s="119">
        <v>14300000.24</v>
      </c>
      <c r="L34" s="119">
        <v>14362465.239999995</v>
      </c>
      <c r="M34" s="119">
        <v>11120000.24</v>
      </c>
      <c r="N34" s="120">
        <f t="shared" si="2"/>
        <v>38625885.951499999</v>
      </c>
      <c r="O34" s="121">
        <f>'[3]A4-FinPerf RE'!J34</f>
        <v>184796014.91150001</v>
      </c>
      <c r="P34" s="122">
        <f>'[3]A4-FinPerf RE'!K34</f>
        <v>187462607.21004</v>
      </c>
      <c r="Q34" s="123">
        <f>'[3]A4-FinPerf RE'!L34</f>
        <v>197656659.44150999</v>
      </c>
    </row>
    <row r="35" spans="1:17" x14ac:dyDescent="0.25">
      <c r="A35" s="116" t="str">
        <f>'[3]A4-FinPerf RE'!A35</f>
        <v>Loss on disposal of PPE</v>
      </c>
      <c r="B35" s="117"/>
      <c r="C35" s="118">
        <v>0</v>
      </c>
      <c r="D35" s="119">
        <v>0</v>
      </c>
      <c r="E35" s="119">
        <v>0</v>
      </c>
      <c r="F35" s="119">
        <v>0</v>
      </c>
      <c r="G35" s="119">
        <v>0</v>
      </c>
      <c r="H35" s="119">
        <v>0</v>
      </c>
      <c r="I35" s="119">
        <v>0</v>
      </c>
      <c r="J35" s="119">
        <v>0</v>
      </c>
      <c r="K35" s="119">
        <v>0</v>
      </c>
      <c r="L35" s="119">
        <v>0</v>
      </c>
      <c r="M35" s="119">
        <v>0</v>
      </c>
      <c r="N35" s="120">
        <f t="shared" si="2"/>
        <v>0</v>
      </c>
      <c r="O35" s="121">
        <f>'[3]A4-FinPerf RE'!J35</f>
        <v>0</v>
      </c>
      <c r="P35" s="122">
        <f>'[3]A4-FinPerf RE'!K35</f>
        <v>0</v>
      </c>
      <c r="Q35" s="123">
        <f>'[3]A4-FinPerf RE'!L35</f>
        <v>0</v>
      </c>
    </row>
    <row r="36" spans="1:17" x14ac:dyDescent="0.25">
      <c r="A36" s="126" t="str">
        <f>'[3]A4-FinPerf RE'!A36</f>
        <v>Total Expenditure</v>
      </c>
      <c r="B36" s="127"/>
      <c r="C36" s="128">
        <f>SUM(C25:C35)</f>
        <v>53346391.149999999</v>
      </c>
      <c r="D36" s="129">
        <f t="shared" ref="D36:M36" si="3">SUM(D25:D35)</f>
        <v>53714132.450000003</v>
      </c>
      <c r="E36" s="129">
        <f t="shared" si="3"/>
        <v>51620975.450000003</v>
      </c>
      <c r="F36" s="129">
        <f t="shared" si="3"/>
        <v>53490461.57</v>
      </c>
      <c r="G36" s="129">
        <f t="shared" si="3"/>
        <v>48389381.57</v>
      </c>
      <c r="H36" s="129">
        <f t="shared" si="3"/>
        <v>62795681.57</v>
      </c>
      <c r="I36" s="129">
        <f t="shared" si="3"/>
        <v>53600281.57</v>
      </c>
      <c r="J36" s="129">
        <f t="shared" si="3"/>
        <v>54776036.909999996</v>
      </c>
      <c r="K36" s="129">
        <f t="shared" si="3"/>
        <v>54590926.149999999</v>
      </c>
      <c r="L36" s="129">
        <f t="shared" si="3"/>
        <v>52865321.689999998</v>
      </c>
      <c r="M36" s="129">
        <f t="shared" si="3"/>
        <v>51412035.690000005</v>
      </c>
      <c r="N36" s="130">
        <f>SUM(N25:N35)</f>
        <v>244528190.14660004</v>
      </c>
      <c r="O36" s="128">
        <f>SUM(O25:O35)</f>
        <v>835129815.91659999</v>
      </c>
      <c r="P36" s="129">
        <f>SUM(P25:P35)</f>
        <v>892707885.63047993</v>
      </c>
      <c r="Q36" s="131">
        <f>SUM(Q25:Q35)</f>
        <v>962500928.88992</v>
      </c>
    </row>
    <row r="37" spans="1:17" x14ac:dyDescent="0.25">
      <c r="A37" s="132"/>
      <c r="B37" s="117"/>
      <c r="C37" s="121"/>
      <c r="D37" s="122"/>
      <c r="E37" s="122"/>
      <c r="F37" s="122"/>
      <c r="G37" s="122"/>
      <c r="H37" s="122"/>
      <c r="I37" s="122"/>
      <c r="J37" s="122"/>
      <c r="K37" s="122"/>
      <c r="L37" s="122"/>
      <c r="M37" s="122"/>
      <c r="N37" s="120"/>
      <c r="O37" s="121"/>
      <c r="P37" s="122"/>
      <c r="Q37" s="123"/>
    </row>
    <row r="38" spans="1:17" x14ac:dyDescent="0.25">
      <c r="A38" s="135" t="str">
        <f>'[3]A4-FinPerf RE'!A38</f>
        <v>Surplus/(Deficit)</v>
      </c>
      <c r="B38" s="136"/>
      <c r="C38" s="128">
        <f t="shared" ref="C38:M38" si="4">C22-C36</f>
        <v>100255604.57999998</v>
      </c>
      <c r="D38" s="129">
        <f t="shared" si="4"/>
        <v>-11919732.439999998</v>
      </c>
      <c r="E38" s="129">
        <f t="shared" si="4"/>
        <v>-16099189.450000003</v>
      </c>
      <c r="F38" s="129">
        <f t="shared" si="4"/>
        <v>-17810061.57</v>
      </c>
      <c r="G38" s="129">
        <f t="shared" si="4"/>
        <v>129037753.84</v>
      </c>
      <c r="H38" s="129">
        <f t="shared" si="4"/>
        <v>-28069616.760000005</v>
      </c>
      <c r="I38" s="129">
        <f t="shared" si="4"/>
        <v>-22823325.02</v>
      </c>
      <c r="J38" s="129">
        <f t="shared" si="4"/>
        <v>-24532721.899999995</v>
      </c>
      <c r="K38" s="129">
        <f t="shared" si="4"/>
        <v>51795299.43</v>
      </c>
      <c r="L38" s="129">
        <f t="shared" si="4"/>
        <v>-19638131.689999998</v>
      </c>
      <c r="M38" s="129">
        <f t="shared" si="4"/>
        <v>-17134584.640000008</v>
      </c>
      <c r="N38" s="130">
        <f>N22-N36</f>
        <v>-206599863.99849996</v>
      </c>
      <c r="O38" s="128">
        <f>O22-O36</f>
        <v>-83538569.618499875</v>
      </c>
      <c r="P38" s="129">
        <f>P22-P36</f>
        <v>-88889391.015759945</v>
      </c>
      <c r="Q38" s="131">
        <f>Q22-Q36</f>
        <v>-115605597.56353998</v>
      </c>
    </row>
    <row r="39" spans="1:17" x14ac:dyDescent="0.25">
      <c r="A39" s="116" t="str">
        <f>'[3]A4-FinPerf RE'!A39</f>
        <v>Transfers recognised - capital</v>
      </c>
      <c r="B39" s="117"/>
      <c r="C39" s="118">
        <v>0</v>
      </c>
      <c r="D39" s="119">
        <v>0</v>
      </c>
      <c r="E39" s="119">
        <v>0</v>
      </c>
      <c r="F39" s="119">
        <v>4590000</v>
      </c>
      <c r="G39" s="119">
        <v>43609000</v>
      </c>
      <c r="H39" s="119">
        <v>5780000</v>
      </c>
      <c r="I39" s="119">
        <v>1190000</v>
      </c>
      <c r="J39" s="119">
        <v>0</v>
      </c>
      <c r="K39" s="119">
        <v>74095000</v>
      </c>
      <c r="L39" s="119">
        <v>0</v>
      </c>
      <c r="M39" s="119">
        <v>0</v>
      </c>
      <c r="N39" s="120">
        <f>O39-SUM(C39:M39)</f>
        <v>0</v>
      </c>
      <c r="O39" s="121">
        <f>'[3]A4-FinPerf RE'!J39</f>
        <v>129264000</v>
      </c>
      <c r="P39" s="122">
        <f>'[3]A4-FinPerf RE'!K39</f>
        <v>136892000</v>
      </c>
      <c r="Q39" s="123">
        <f>'[3]A4-FinPerf RE'!L39</f>
        <v>143831000</v>
      </c>
    </row>
    <row r="40" spans="1:17" x14ac:dyDescent="0.25">
      <c r="A40" s="116" t="str">
        <f>'[3]A4-FinPerf RE'!A40</f>
        <v>Contributions recognised - capital</v>
      </c>
      <c r="B40" s="117"/>
      <c r="C40" s="118">
        <v>0</v>
      </c>
      <c r="D40" s="119">
        <v>0</v>
      </c>
      <c r="E40" s="119">
        <v>0</v>
      </c>
      <c r="F40" s="119">
        <v>0</v>
      </c>
      <c r="G40" s="119">
        <v>0</v>
      </c>
      <c r="H40" s="119">
        <v>0</v>
      </c>
      <c r="I40" s="119">
        <v>0</v>
      </c>
      <c r="J40" s="119">
        <v>0</v>
      </c>
      <c r="K40" s="119">
        <v>0</v>
      </c>
      <c r="L40" s="119">
        <v>0</v>
      </c>
      <c r="M40" s="119">
        <v>0</v>
      </c>
      <c r="N40" s="120">
        <f>O40-SUM(C40:M40)</f>
        <v>0</v>
      </c>
      <c r="O40" s="121">
        <f>'[3]A4-FinPerf RE'!J40</f>
        <v>0</v>
      </c>
      <c r="P40" s="122">
        <f>'[3]A4-FinPerf RE'!K40</f>
        <v>0</v>
      </c>
      <c r="Q40" s="123">
        <f>'[3]A4-FinPerf RE'!L40</f>
        <v>0</v>
      </c>
    </row>
    <row r="41" spans="1:17" x14ac:dyDescent="0.25">
      <c r="A41" s="116" t="str">
        <f>'[3]A4-FinPerf RE'!A41</f>
        <v>Contributed assets</v>
      </c>
      <c r="B41" s="117"/>
      <c r="C41" s="118">
        <v>0</v>
      </c>
      <c r="D41" s="119">
        <v>0</v>
      </c>
      <c r="E41" s="119">
        <v>0</v>
      </c>
      <c r="F41" s="119">
        <v>0</v>
      </c>
      <c r="G41" s="119">
        <v>0</v>
      </c>
      <c r="H41" s="119">
        <v>0</v>
      </c>
      <c r="I41" s="119">
        <v>0</v>
      </c>
      <c r="J41" s="119">
        <v>0</v>
      </c>
      <c r="K41" s="119">
        <v>0</v>
      </c>
      <c r="L41" s="119">
        <v>0</v>
      </c>
      <c r="M41" s="119">
        <v>0</v>
      </c>
      <c r="N41" s="120">
        <f>O41-SUM(C41:M41)</f>
        <v>0</v>
      </c>
      <c r="O41" s="121">
        <f>'[3]A4-FinPerf RE'!J41</f>
        <v>0</v>
      </c>
      <c r="P41" s="122">
        <f>'[3]A4-FinPerf RE'!K41</f>
        <v>0</v>
      </c>
      <c r="Q41" s="123">
        <f>'[3]A4-FinPerf RE'!L41</f>
        <v>0</v>
      </c>
    </row>
    <row r="42" spans="1:17" ht="76.5" x14ac:dyDescent="0.25">
      <c r="A42" s="137" t="str">
        <f>'[3]A4-FinPerf RE'!A42</f>
        <v>Surplus/(Deficit) after capital transfers &amp; contributions</v>
      </c>
      <c r="B42" s="138"/>
      <c r="C42" s="139">
        <f t="shared" ref="C42:M42" si="5">C38+SUM(C39:C41)</f>
        <v>100255604.57999998</v>
      </c>
      <c r="D42" s="140">
        <f t="shared" si="5"/>
        <v>-11919732.439999998</v>
      </c>
      <c r="E42" s="140">
        <f t="shared" si="5"/>
        <v>-16099189.450000003</v>
      </c>
      <c r="F42" s="140">
        <f t="shared" si="5"/>
        <v>-13220061.57</v>
      </c>
      <c r="G42" s="140">
        <f t="shared" si="5"/>
        <v>172646753.84</v>
      </c>
      <c r="H42" s="140">
        <f t="shared" si="5"/>
        <v>-22289616.760000005</v>
      </c>
      <c r="I42" s="140">
        <f t="shared" si="5"/>
        <v>-21633325.02</v>
      </c>
      <c r="J42" s="140">
        <f t="shared" si="5"/>
        <v>-24532721.899999995</v>
      </c>
      <c r="K42" s="140">
        <f t="shared" si="5"/>
        <v>125890299.43000001</v>
      </c>
      <c r="L42" s="140">
        <f t="shared" si="5"/>
        <v>-19638131.689999998</v>
      </c>
      <c r="M42" s="140">
        <f t="shared" si="5"/>
        <v>-17134584.640000008</v>
      </c>
      <c r="N42" s="141">
        <f>N38+SUM(N39:N41)</f>
        <v>-206599863.99849996</v>
      </c>
      <c r="O42" s="139">
        <f>O38+SUM(O39:O41)</f>
        <v>45725430.381500125</v>
      </c>
      <c r="P42" s="140">
        <f>P38+SUM(P39:P41)</f>
        <v>48002608.984240055</v>
      </c>
      <c r="Q42" s="142">
        <f>Q38+SUM(Q39:Q41)</f>
        <v>28225402.436460018</v>
      </c>
    </row>
    <row r="43" spans="1:17" x14ac:dyDescent="0.25">
      <c r="A43" s="116" t="str">
        <f>'[3]A4-FinPerf RE'!A43</f>
        <v>Taxation</v>
      </c>
      <c r="B43" s="117"/>
      <c r="C43" s="118">
        <v>0</v>
      </c>
      <c r="D43" s="119">
        <v>0</v>
      </c>
      <c r="E43" s="119">
        <v>0</v>
      </c>
      <c r="F43" s="119">
        <v>0</v>
      </c>
      <c r="G43" s="119">
        <v>0</v>
      </c>
      <c r="H43" s="119">
        <v>0</v>
      </c>
      <c r="I43" s="119">
        <v>0</v>
      </c>
      <c r="J43" s="119">
        <v>0</v>
      </c>
      <c r="K43" s="119">
        <v>0</v>
      </c>
      <c r="L43" s="119">
        <v>0</v>
      </c>
      <c r="M43" s="119">
        <v>0</v>
      </c>
      <c r="N43" s="120">
        <f>O43-SUM(C43:M43)</f>
        <v>0</v>
      </c>
      <c r="O43" s="121">
        <f>'[3]A4-FinPerf RE'!J43</f>
        <v>0</v>
      </c>
      <c r="P43" s="122">
        <f>'[3]A4-FinPerf RE'!K43</f>
        <v>0</v>
      </c>
      <c r="Q43" s="123">
        <f>'[3]A4-FinPerf RE'!L43</f>
        <v>0</v>
      </c>
    </row>
    <row r="44" spans="1:17" x14ac:dyDescent="0.25">
      <c r="A44" s="116" t="str">
        <f>'[3]A4-FinPerf RE'!A45</f>
        <v>Attributable to minorities</v>
      </c>
      <c r="B44" s="117"/>
      <c r="C44" s="118">
        <v>0</v>
      </c>
      <c r="D44" s="119">
        <v>0</v>
      </c>
      <c r="E44" s="119">
        <v>0</v>
      </c>
      <c r="F44" s="119">
        <v>0</v>
      </c>
      <c r="G44" s="119">
        <v>0</v>
      </c>
      <c r="H44" s="119">
        <v>0</v>
      </c>
      <c r="I44" s="119">
        <v>0</v>
      </c>
      <c r="J44" s="119">
        <v>0</v>
      </c>
      <c r="K44" s="119">
        <v>0</v>
      </c>
      <c r="L44" s="119">
        <v>0</v>
      </c>
      <c r="M44" s="119">
        <v>0</v>
      </c>
      <c r="N44" s="120">
        <f>O44-SUM(C44:M44)</f>
        <v>0</v>
      </c>
      <c r="O44" s="121">
        <f>'[3]A4-FinPerf RE'!J45</f>
        <v>0</v>
      </c>
      <c r="P44" s="122">
        <f>'[3]A4-FinPerf RE'!K45</f>
        <v>0</v>
      </c>
      <c r="Q44" s="123">
        <f>'[3]A4-FinPerf RE'!L45</f>
        <v>0</v>
      </c>
    </row>
    <row r="45" spans="1:17" ht="51" x14ac:dyDescent="0.25">
      <c r="A45" s="143" t="str">
        <f>'[3]A4-FinPerf RE'!A47</f>
        <v>Share of surplus/ (deficit) of associate</v>
      </c>
      <c r="B45" s="144"/>
      <c r="C45" s="118">
        <v>0</v>
      </c>
      <c r="D45" s="119">
        <v>0</v>
      </c>
      <c r="E45" s="119">
        <v>0</v>
      </c>
      <c r="F45" s="119">
        <v>0</v>
      </c>
      <c r="G45" s="119">
        <v>0</v>
      </c>
      <c r="H45" s="119">
        <v>0</v>
      </c>
      <c r="I45" s="119">
        <v>0</v>
      </c>
      <c r="J45" s="119">
        <v>0</v>
      </c>
      <c r="K45" s="119">
        <v>0</v>
      </c>
      <c r="L45" s="119">
        <v>0</v>
      </c>
      <c r="M45" s="119">
        <v>0</v>
      </c>
      <c r="N45" s="120">
        <f>O45-SUM(C45:M45)</f>
        <v>0</v>
      </c>
      <c r="O45" s="121">
        <f>'[3]A4-FinPerf RE'!J47</f>
        <v>0</v>
      </c>
      <c r="P45" s="122">
        <f>'[3]A4-FinPerf RE'!K47</f>
        <v>0</v>
      </c>
      <c r="Q45" s="123">
        <f>'[3]A4-FinPerf RE'!L47</f>
        <v>0</v>
      </c>
    </row>
    <row r="46" spans="1:17" ht="25.5" x14ac:dyDescent="0.25">
      <c r="A46" s="145" t="str">
        <f>'[3]A4-FinPerf RE'!A38</f>
        <v>Surplus/(Deficit)</v>
      </c>
      <c r="B46" s="146">
        <v>1</v>
      </c>
      <c r="C46" s="147">
        <f t="shared" ref="C46:N46" si="6">C42+SUM(C43:C45)</f>
        <v>100255604.57999998</v>
      </c>
      <c r="D46" s="148">
        <f t="shared" si="6"/>
        <v>-11919732.439999998</v>
      </c>
      <c r="E46" s="148">
        <f t="shared" si="6"/>
        <v>-16099189.450000003</v>
      </c>
      <c r="F46" s="148">
        <f t="shared" si="6"/>
        <v>-13220061.57</v>
      </c>
      <c r="G46" s="148">
        <f t="shared" si="6"/>
        <v>172646753.84</v>
      </c>
      <c r="H46" s="148">
        <f t="shared" si="6"/>
        <v>-22289616.760000005</v>
      </c>
      <c r="I46" s="148">
        <f t="shared" si="6"/>
        <v>-21633325.02</v>
      </c>
      <c r="J46" s="148">
        <f t="shared" si="6"/>
        <v>-24532721.899999995</v>
      </c>
      <c r="K46" s="148">
        <f t="shared" si="6"/>
        <v>125890299.43000001</v>
      </c>
      <c r="L46" s="148">
        <f t="shared" si="6"/>
        <v>-19638131.689999998</v>
      </c>
      <c r="M46" s="148">
        <f t="shared" si="6"/>
        <v>-17134584.640000008</v>
      </c>
      <c r="N46" s="149">
        <f t="shared" si="6"/>
        <v>-206599863.99849996</v>
      </c>
      <c r="O46" s="147">
        <f>O42+SUM(O43:O45)</f>
        <v>45725430.381500125</v>
      </c>
      <c r="P46" s="148">
        <f>P42+SUM(P43:P45)</f>
        <v>48002608.984240055</v>
      </c>
      <c r="Q46" s="150">
        <f>Q42+SUM(Q43:Q45)</f>
        <v>28225402.436460018</v>
      </c>
    </row>
  </sheetData>
  <mergeCells count="2">
    <mergeCell ref="C2:N2"/>
    <mergeCell ref="O2:Q2"/>
  </mergeCells>
  <pageMargins left="0.7" right="0.7" top="0.75" bottom="0.75" header="0.3" footer="0.3"/>
  <pageSetup paperSize="9" scale="6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view="pageBreakPreview" zoomScale="80" zoomScaleNormal="100" zoomScaleSheetLayoutView="80" workbookViewId="0"/>
  </sheetViews>
  <sheetFormatPr defaultRowHeight="15" x14ac:dyDescent="0.25"/>
  <cols>
    <col min="2" max="2" width="29.7109375" customWidth="1"/>
  </cols>
  <sheetData>
    <row r="1" spans="1:17" x14ac:dyDescent="0.25">
      <c r="A1" s="101"/>
      <c r="B1" s="101"/>
      <c r="C1" s="101"/>
      <c r="D1" s="101"/>
      <c r="E1" s="101"/>
      <c r="F1" s="101"/>
      <c r="G1" s="101"/>
      <c r="H1" s="101"/>
      <c r="I1" s="101"/>
      <c r="J1" s="101"/>
      <c r="K1" s="101"/>
      <c r="L1" s="101"/>
      <c r="M1" s="101"/>
      <c r="N1" s="101"/>
      <c r="O1" s="101"/>
      <c r="P1" s="101"/>
      <c r="Q1" s="101"/>
    </row>
    <row r="2" spans="1:17" x14ac:dyDescent="0.25">
      <c r="A2" s="102" t="str">
        <f>desc</f>
        <v>Description</v>
      </c>
      <c r="B2" s="103" t="str">
        <f>head27</f>
        <v>Ref</v>
      </c>
      <c r="C2" s="418" t="str">
        <f>Head9</f>
        <v>Budget Year 2014/15</v>
      </c>
      <c r="D2" s="419"/>
      <c r="E2" s="419"/>
      <c r="F2" s="419"/>
      <c r="G2" s="419"/>
      <c r="H2" s="419"/>
      <c r="I2" s="419"/>
      <c r="J2" s="419"/>
      <c r="K2" s="419"/>
      <c r="L2" s="419"/>
      <c r="M2" s="419"/>
      <c r="N2" s="419"/>
      <c r="O2" s="420" t="s">
        <v>677</v>
      </c>
      <c r="P2" s="421"/>
      <c r="Q2" s="422"/>
    </row>
    <row r="3" spans="1:17" ht="25.5" x14ac:dyDescent="0.25">
      <c r="A3" s="104" t="s">
        <v>678</v>
      </c>
      <c r="B3" s="105"/>
      <c r="C3" s="106" t="s">
        <v>679</v>
      </c>
      <c r="D3" s="107" t="s">
        <v>680</v>
      </c>
      <c r="E3" s="107" t="s">
        <v>681</v>
      </c>
      <c r="F3" s="107" t="s">
        <v>682</v>
      </c>
      <c r="G3" s="107" t="s">
        <v>683</v>
      </c>
      <c r="H3" s="107" t="s">
        <v>684</v>
      </c>
      <c r="I3" s="107" t="s">
        <v>685</v>
      </c>
      <c r="J3" s="107" t="s">
        <v>686</v>
      </c>
      <c r="K3" s="107" t="s">
        <v>687</v>
      </c>
      <c r="L3" s="107" t="s">
        <v>688</v>
      </c>
      <c r="M3" s="107" t="s">
        <v>689</v>
      </c>
      <c r="N3" s="108" t="s">
        <v>690</v>
      </c>
      <c r="O3" s="106" t="str">
        <f>Head9</f>
        <v>Budget Year 2014/15</v>
      </c>
      <c r="P3" s="109" t="str">
        <f>Head10</f>
        <v>Budget Year +1 2015/16</v>
      </c>
      <c r="Q3" s="108" t="str">
        <f>Head11</f>
        <v>Budget Year +2 2016/17</v>
      </c>
    </row>
    <row r="4" spans="1:17" x14ac:dyDescent="0.25">
      <c r="A4" s="133" t="str">
        <f>'[3]A3-FinPerf V'!A4</f>
        <v>Revenue by Vote</v>
      </c>
      <c r="B4" s="134"/>
      <c r="C4" s="151"/>
      <c r="D4" s="152"/>
      <c r="E4" s="152"/>
      <c r="F4" s="152"/>
      <c r="G4" s="152"/>
      <c r="H4" s="152"/>
      <c r="I4" s="152"/>
      <c r="J4" s="152"/>
      <c r="K4" s="152"/>
      <c r="L4" s="152"/>
      <c r="M4" s="152"/>
      <c r="N4" s="153"/>
      <c r="O4" s="154"/>
      <c r="P4" s="152"/>
      <c r="Q4" s="155"/>
    </row>
    <row r="5" spans="1:17" x14ac:dyDescent="0.25">
      <c r="A5" s="156" t="str">
        <f>'[3]A3-FinPerf V'!A5</f>
        <v>Vote 1 - EXECUTIVE AND COUNCIL</v>
      </c>
      <c r="B5" s="117"/>
      <c r="C5" s="118">
        <v>38956700</v>
      </c>
      <c r="D5" s="119">
        <v>38908000</v>
      </c>
      <c r="E5" s="119">
        <v>38908000</v>
      </c>
      <c r="F5" s="119">
        <v>36978000</v>
      </c>
      <c r="G5" s="119">
        <v>39067000</v>
      </c>
      <c r="H5" s="119">
        <v>39890000</v>
      </c>
      <c r="I5" s="119">
        <v>38078000</v>
      </c>
      <c r="J5" s="119">
        <v>39112000</v>
      </c>
      <c r="K5" s="119">
        <v>38867300</v>
      </c>
      <c r="L5" s="119">
        <v>39050400</v>
      </c>
      <c r="M5" s="119">
        <v>39050400</v>
      </c>
      <c r="N5" s="120">
        <f t="shared" ref="N5:N10" si="0">O5-SUM(C5:M5)</f>
        <v>41739367.209999979</v>
      </c>
      <c r="O5" s="157">
        <f>'[3]A3-FinPerf V'!I5</f>
        <v>468605167.20999998</v>
      </c>
      <c r="P5" s="122">
        <f>'[3]A3-FinPerf V'!J5</f>
        <v>485863021.70000005</v>
      </c>
      <c r="Q5" s="123">
        <f>'[3]A3-FinPerf V'!K5</f>
        <v>490454136.39999998</v>
      </c>
    </row>
    <row r="6" spans="1:17" x14ac:dyDescent="0.25">
      <c r="A6" s="156" t="str">
        <f>'[3]A3-FinPerf V'!A6</f>
        <v>Vote 2 - WASTE MANAGEMENT</v>
      </c>
      <c r="B6" s="117"/>
      <c r="C6" s="118">
        <v>450000</v>
      </c>
      <c r="D6" s="119">
        <v>470000</v>
      </c>
      <c r="E6" s="119">
        <v>610000</v>
      </c>
      <c r="F6" s="119">
        <v>650000</v>
      </c>
      <c r="G6" s="119">
        <v>655000</v>
      </c>
      <c r="H6" s="119">
        <v>553000</v>
      </c>
      <c r="I6" s="119">
        <v>557800</v>
      </c>
      <c r="J6" s="119">
        <v>556000</v>
      </c>
      <c r="K6" s="119">
        <v>520000</v>
      </c>
      <c r="L6" s="119">
        <v>510000</v>
      </c>
      <c r="M6" s="119">
        <v>513000</v>
      </c>
      <c r="N6" s="120">
        <f t="shared" si="0"/>
        <v>632510.01999999955</v>
      </c>
      <c r="O6" s="157">
        <f>'[3]A3-FinPerf V'!I6</f>
        <v>6677310.0199999996</v>
      </c>
      <c r="P6" s="124">
        <f>'[3]A3-FinPerf V'!J6</f>
        <v>5636338.3700000001</v>
      </c>
      <c r="Q6" s="125">
        <f>'[3]A3-FinPerf V'!K6</f>
        <v>5935296.9299999997</v>
      </c>
    </row>
    <row r="7" spans="1:17" x14ac:dyDescent="0.25">
      <c r="A7" s="156" t="str">
        <f>'[3]A3-FinPerf V'!A7</f>
        <v>Vote 3 - ROAD TRANSPORT</v>
      </c>
      <c r="B7" s="117"/>
      <c r="C7" s="118">
        <v>998000</v>
      </c>
      <c r="D7" s="119">
        <v>994000</v>
      </c>
      <c r="E7" s="119">
        <v>950000</v>
      </c>
      <c r="F7" s="119">
        <v>990000</v>
      </c>
      <c r="G7" s="119">
        <v>1100000</v>
      </c>
      <c r="H7" s="119">
        <v>1007000</v>
      </c>
      <c r="I7" s="119">
        <v>1209800</v>
      </c>
      <c r="J7" s="119">
        <v>1220000</v>
      </c>
      <c r="K7" s="119">
        <v>1250000</v>
      </c>
      <c r="L7" s="119">
        <v>1290000</v>
      </c>
      <c r="M7" s="119">
        <v>1085000</v>
      </c>
      <c r="N7" s="120">
        <f t="shared" si="0"/>
        <v>923294.00000000373</v>
      </c>
      <c r="O7" s="157">
        <f>'[3]A3-FinPerf V'!I7</f>
        <v>13017094.000000004</v>
      </c>
      <c r="P7" s="124">
        <f>'[3]A3-FinPerf V'!J7</f>
        <v>13733034.18</v>
      </c>
      <c r="Q7" s="125">
        <f>'[3]A3-FinPerf V'!K7</f>
        <v>14460884.959999997</v>
      </c>
    </row>
    <row r="8" spans="1:17" x14ac:dyDescent="0.25">
      <c r="A8" s="156" t="str">
        <f>'[3]A3-FinPerf V'!A8</f>
        <v>Vote 4 - WATER</v>
      </c>
      <c r="B8" s="117"/>
      <c r="C8" s="118"/>
      <c r="D8" s="119"/>
      <c r="E8" s="119"/>
      <c r="F8" s="119"/>
      <c r="G8" s="119"/>
      <c r="H8" s="119"/>
      <c r="I8" s="119"/>
      <c r="J8" s="119"/>
      <c r="K8" s="119"/>
      <c r="L8" s="119"/>
      <c r="M8" s="119"/>
      <c r="N8" s="120">
        <f t="shared" si="0"/>
        <v>0</v>
      </c>
      <c r="O8" s="157">
        <f>'[3]A3-FinPerf V'!I8</f>
        <v>0</v>
      </c>
      <c r="P8" s="124">
        <f>'[3]A3-FinPerf V'!J8</f>
        <v>0</v>
      </c>
      <c r="Q8" s="125">
        <f>'[3]A3-FinPerf V'!K8</f>
        <v>0</v>
      </c>
    </row>
    <row r="9" spans="1:17" x14ac:dyDescent="0.25">
      <c r="A9" s="156" t="str">
        <f>'[3]A3-FinPerf V'!A9</f>
        <v>Vote 5 - ELECTRICITY</v>
      </c>
      <c r="B9" s="117"/>
      <c r="C9" s="118">
        <v>26789000</v>
      </c>
      <c r="D9" s="119">
        <v>25785600</v>
      </c>
      <c r="E9" s="119">
        <v>24560900</v>
      </c>
      <c r="F9" s="119">
        <v>24112000</v>
      </c>
      <c r="G9" s="119">
        <v>23456700</v>
      </c>
      <c r="H9" s="119">
        <v>25489000</v>
      </c>
      <c r="I9" s="119">
        <v>24345000</v>
      </c>
      <c r="J9" s="119">
        <v>25489000</v>
      </c>
      <c r="K9" s="119">
        <v>25008000</v>
      </c>
      <c r="L9" s="119">
        <v>25602300</v>
      </c>
      <c r="M9" s="119">
        <v>26908000</v>
      </c>
      <c r="N9" s="120">
        <f t="shared" si="0"/>
        <v>28320378.269999981</v>
      </c>
      <c r="O9" s="157">
        <f>'[3]A3-FinPerf V'!I9</f>
        <v>305865878.26999998</v>
      </c>
      <c r="P9" s="124">
        <f>'[3]A3-FinPerf V'!J9</f>
        <v>344107515.42000002</v>
      </c>
      <c r="Q9" s="125">
        <f>'[3]A3-FinPerf V'!K9</f>
        <v>383648632.32000011</v>
      </c>
    </row>
    <row r="10" spans="1:17" x14ac:dyDescent="0.25">
      <c r="A10" s="156" t="str">
        <f>'[3]A3-FinPerf V'!A10</f>
        <v>Vote 6 - CORPORATE SERVICES</v>
      </c>
      <c r="B10" s="117"/>
      <c r="C10" s="118">
        <v>3909800</v>
      </c>
      <c r="D10" s="119">
        <v>3921100</v>
      </c>
      <c r="E10" s="119">
        <v>4825000</v>
      </c>
      <c r="F10" s="119">
        <v>4709800</v>
      </c>
      <c r="G10" s="119">
        <v>4712300</v>
      </c>
      <c r="H10" s="119">
        <v>3867000</v>
      </c>
      <c r="I10" s="119">
        <v>4175000</v>
      </c>
      <c r="J10" s="119">
        <v>4189000</v>
      </c>
      <c r="K10" s="119">
        <v>4170000</v>
      </c>
      <c r="L10" s="119">
        <v>4187000</v>
      </c>
      <c r="M10" s="119">
        <v>4186000</v>
      </c>
      <c r="N10" s="120">
        <f t="shared" si="0"/>
        <v>3218441.7600000054</v>
      </c>
      <c r="O10" s="157">
        <f>'[3]A3-FinPerf V'!I10</f>
        <v>50070441.760000005</v>
      </c>
      <c r="P10" s="124">
        <f>'[3]A3-FinPerf V'!J10</f>
        <v>52824316.039999999</v>
      </c>
      <c r="Q10" s="125">
        <f>'[3]A3-FinPerf V'!K10</f>
        <v>55624004.810000002</v>
      </c>
    </row>
    <row r="11" spans="1:17" x14ac:dyDescent="0.25">
      <c r="A11" s="156" t="str">
        <f>'[3]A3-FinPerf V'!A11</f>
        <v>Vote 7 - PLANNING AND DEVELOPMENT</v>
      </c>
      <c r="B11" s="117"/>
      <c r="C11" s="118">
        <v>10000</v>
      </c>
      <c r="D11" s="119">
        <v>20000</v>
      </c>
      <c r="E11" s="119">
        <v>30000</v>
      </c>
      <c r="F11" s="119">
        <v>40000</v>
      </c>
      <c r="G11" s="119">
        <v>41000</v>
      </c>
      <c r="H11" s="119">
        <v>43000</v>
      </c>
      <c r="I11" s="119">
        <v>44000</v>
      </c>
      <c r="J11" s="119">
        <v>46000</v>
      </c>
      <c r="K11" s="119">
        <v>47000</v>
      </c>
      <c r="L11" s="119">
        <v>56000</v>
      </c>
      <c r="M11" s="119">
        <v>57000</v>
      </c>
      <c r="N11" s="120">
        <f>O11-SUM(C11:M11)</f>
        <v>56926.510000000009</v>
      </c>
      <c r="O11" s="157">
        <f>'[3]A3-FinPerf V'!I11</f>
        <v>490926.51</v>
      </c>
      <c r="P11" s="124">
        <f>'[3]A3-FinPerf V'!J11</f>
        <v>517927.45999999996</v>
      </c>
      <c r="Q11" s="125">
        <f>'[3]A3-FinPerf V'!K11</f>
        <v>545377.61</v>
      </c>
    </row>
    <row r="12" spans="1:17" x14ac:dyDescent="0.25">
      <c r="A12" s="156" t="str">
        <f>'[3]A3-FinPerf V'!A12</f>
        <v>Vote 8 - COMMUNITY AND SOCIAL SERVICES</v>
      </c>
      <c r="B12" s="117"/>
      <c r="C12" s="118">
        <v>7000</v>
      </c>
      <c r="D12" s="119">
        <v>5000</v>
      </c>
      <c r="E12" s="119">
        <v>7000</v>
      </c>
      <c r="F12" s="119">
        <v>7000</v>
      </c>
      <c r="G12" s="119">
        <v>8000</v>
      </c>
      <c r="H12" s="119">
        <v>9000</v>
      </c>
      <c r="I12" s="119">
        <v>10000</v>
      </c>
      <c r="J12" s="119">
        <v>8000</v>
      </c>
      <c r="K12" s="119">
        <v>8000</v>
      </c>
      <c r="L12" s="119">
        <v>6000</v>
      </c>
      <c r="M12" s="119">
        <v>7000</v>
      </c>
      <c r="N12" s="120">
        <f>O12-SUM(C12:M12)</f>
        <v>9585.4700000000012</v>
      </c>
      <c r="O12" s="157">
        <f>'[3]A3-FinPerf V'!I12</f>
        <v>91585.47</v>
      </c>
      <c r="P12" s="124">
        <f>'[3]A3-FinPerf V'!J12</f>
        <v>96622.66</v>
      </c>
      <c r="Q12" s="125">
        <f>'[3]A3-FinPerf V'!K12</f>
        <v>101743.67</v>
      </c>
    </row>
    <row r="13" spans="1:17" x14ac:dyDescent="0.25">
      <c r="A13" s="156" t="str">
        <f>'[3]A3-FinPerf V'!A13</f>
        <v>Vote 9 - HOUSING</v>
      </c>
      <c r="B13" s="117"/>
      <c r="C13" s="118">
        <v>5000</v>
      </c>
      <c r="D13" s="119">
        <v>5000</v>
      </c>
      <c r="E13" s="119">
        <v>5000</v>
      </c>
      <c r="F13" s="119">
        <v>5000</v>
      </c>
      <c r="G13" s="119">
        <v>5000</v>
      </c>
      <c r="H13" s="119">
        <v>5000</v>
      </c>
      <c r="I13" s="119">
        <v>5000</v>
      </c>
      <c r="J13" s="119">
        <v>5000</v>
      </c>
      <c r="K13" s="119">
        <v>5000</v>
      </c>
      <c r="L13" s="119">
        <v>5000</v>
      </c>
      <c r="M13" s="119">
        <v>5000</v>
      </c>
      <c r="N13" s="120">
        <f>O13-SUM(C13:M13)</f>
        <v>591.61000000000058</v>
      </c>
      <c r="O13" s="157">
        <f>'[3]A3-FinPerf V'!I13</f>
        <v>55591.61</v>
      </c>
      <c r="P13" s="124">
        <f>'[3]A3-FinPerf V'!J13</f>
        <v>58649.16</v>
      </c>
      <c r="Q13" s="125">
        <f>'[3]A3-FinPerf V'!K13</f>
        <v>61757.56</v>
      </c>
    </row>
    <row r="14" spans="1:17" x14ac:dyDescent="0.25">
      <c r="A14" s="156" t="str">
        <f>'[3]A3-FinPerf V'!A14</f>
        <v>Vote 10 - OTHER</v>
      </c>
      <c r="B14" s="117"/>
      <c r="C14" s="118"/>
      <c r="D14" s="119"/>
      <c r="E14" s="119"/>
      <c r="F14" s="119"/>
      <c r="G14" s="119"/>
      <c r="H14" s="119"/>
      <c r="I14" s="119"/>
      <c r="J14" s="119"/>
      <c r="K14" s="119"/>
      <c r="L14" s="119"/>
      <c r="M14" s="119"/>
      <c r="N14" s="120">
        <f t="shared" ref="N14:N19" si="1">O14-SUM(C14:M14)</f>
        <v>0</v>
      </c>
      <c r="O14" s="157">
        <f>'[3]A3-FinPerf V'!I14</f>
        <v>0</v>
      </c>
      <c r="P14" s="124">
        <f>'[3]A3-FinPerf V'!J14</f>
        <v>0</v>
      </c>
      <c r="Q14" s="125">
        <f>'[3]A3-FinPerf V'!K14</f>
        <v>0</v>
      </c>
    </row>
    <row r="15" spans="1:17" x14ac:dyDescent="0.25">
      <c r="A15" s="156" t="str">
        <f>'[3]A3-FinPerf V'!A15</f>
        <v>Vote 11 - SPORTS AND RECREATION</v>
      </c>
      <c r="B15" s="117"/>
      <c r="C15" s="118">
        <v>5000</v>
      </c>
      <c r="D15" s="119">
        <v>8000</v>
      </c>
      <c r="E15" s="119">
        <v>6000</v>
      </c>
      <c r="F15" s="119">
        <v>8000</v>
      </c>
      <c r="G15" s="119">
        <v>7000</v>
      </c>
      <c r="H15" s="119">
        <v>8000</v>
      </c>
      <c r="I15" s="119">
        <v>6000</v>
      </c>
      <c r="J15" s="119">
        <v>8000</v>
      </c>
      <c r="K15" s="119">
        <v>7000</v>
      </c>
      <c r="L15" s="119">
        <v>8000</v>
      </c>
      <c r="M15" s="119">
        <v>6000</v>
      </c>
      <c r="N15" s="120">
        <f t="shared" si="1"/>
        <v>7094.179999999993</v>
      </c>
      <c r="O15" s="157">
        <f>'[3]A3-FinPerf V'!I15</f>
        <v>84094.18</v>
      </c>
      <c r="P15" s="124">
        <f>'[3]A3-FinPerf V'!J15</f>
        <v>88719.38</v>
      </c>
      <c r="Q15" s="125">
        <f>'[3]A3-FinPerf V'!K15</f>
        <v>93421.5</v>
      </c>
    </row>
    <row r="16" spans="1:17" x14ac:dyDescent="0.25">
      <c r="A16" s="156" t="str">
        <f>'[3]A3-FinPerf V'!A16</f>
        <v>Vote 12 - BUDGET AND TREASURY</v>
      </c>
      <c r="B16" s="117"/>
      <c r="C16" s="118">
        <v>2890000</v>
      </c>
      <c r="D16" s="119">
        <v>2720000</v>
      </c>
      <c r="E16" s="119">
        <v>2691000</v>
      </c>
      <c r="F16" s="119">
        <v>2799000</v>
      </c>
      <c r="G16" s="119">
        <v>2891000</v>
      </c>
      <c r="H16" s="119">
        <v>2946000</v>
      </c>
      <c r="I16" s="119">
        <v>2965000</v>
      </c>
      <c r="J16" s="119">
        <v>2978000</v>
      </c>
      <c r="K16" s="119">
        <v>2989000</v>
      </c>
      <c r="L16" s="119">
        <v>3130000</v>
      </c>
      <c r="M16" s="119">
        <v>3590000</v>
      </c>
      <c r="N16" s="120">
        <f t="shared" si="1"/>
        <v>3308157.2900000066</v>
      </c>
      <c r="O16" s="157">
        <f>'[3]A3-FinPerf V'!I16</f>
        <v>35897157.290000007</v>
      </c>
      <c r="P16" s="124">
        <f>'[3]A3-FinPerf V'!J16</f>
        <v>37784350.919999994</v>
      </c>
      <c r="Q16" s="125">
        <f>'[3]A3-FinPerf V'!K16</f>
        <v>39801075.5</v>
      </c>
    </row>
    <row r="17" spans="1:17" x14ac:dyDescent="0.25">
      <c r="A17" s="156" t="str">
        <f>'[3]A3-FinPerf V'!A17</f>
        <v xml:space="preserve"> - </v>
      </c>
      <c r="B17" s="117"/>
      <c r="C17" s="118"/>
      <c r="D17" s="119"/>
      <c r="E17" s="119"/>
      <c r="F17" s="119"/>
      <c r="G17" s="119"/>
      <c r="H17" s="119"/>
      <c r="I17" s="119"/>
      <c r="J17" s="119"/>
      <c r="K17" s="119"/>
      <c r="L17" s="119"/>
      <c r="M17" s="119"/>
      <c r="N17" s="120">
        <f t="shared" si="1"/>
        <v>0</v>
      </c>
      <c r="O17" s="157">
        <f>'[3]A3-FinPerf V'!I17</f>
        <v>0</v>
      </c>
      <c r="P17" s="124">
        <f>'[3]A3-FinPerf V'!J17</f>
        <v>0</v>
      </c>
      <c r="Q17" s="125">
        <f>'[3]A3-FinPerf V'!K17</f>
        <v>0</v>
      </c>
    </row>
    <row r="18" spans="1:17" x14ac:dyDescent="0.25">
      <c r="A18" s="156" t="str">
        <f>'[3]A3-FinPerf V'!A18</f>
        <v xml:space="preserve"> - </v>
      </c>
      <c r="B18" s="117"/>
      <c r="C18" s="118"/>
      <c r="D18" s="119"/>
      <c r="E18" s="119"/>
      <c r="F18" s="119"/>
      <c r="G18" s="119"/>
      <c r="H18" s="119"/>
      <c r="I18" s="119"/>
      <c r="J18" s="119"/>
      <c r="K18" s="119"/>
      <c r="L18" s="119"/>
      <c r="M18" s="119"/>
      <c r="N18" s="120">
        <f t="shared" si="1"/>
        <v>0</v>
      </c>
      <c r="O18" s="157">
        <f>'[3]A3-FinPerf V'!I18</f>
        <v>0</v>
      </c>
      <c r="P18" s="124">
        <f>'[3]A3-FinPerf V'!J18</f>
        <v>0</v>
      </c>
      <c r="Q18" s="125">
        <f>'[3]A3-FinPerf V'!K18</f>
        <v>0</v>
      </c>
    </row>
    <row r="19" spans="1:17" x14ac:dyDescent="0.25">
      <c r="A19" s="156" t="str">
        <f>'[3]A3-FinPerf V'!A19</f>
        <v xml:space="preserve"> - </v>
      </c>
      <c r="B19" s="117"/>
      <c r="C19" s="118"/>
      <c r="D19" s="119"/>
      <c r="E19" s="119"/>
      <c r="F19" s="119"/>
      <c r="G19" s="119"/>
      <c r="H19" s="119"/>
      <c r="I19" s="119"/>
      <c r="J19" s="119"/>
      <c r="K19" s="119"/>
      <c r="L19" s="119"/>
      <c r="M19" s="119"/>
      <c r="N19" s="120">
        <f t="shared" si="1"/>
        <v>0</v>
      </c>
      <c r="O19" s="157">
        <f>'[3]A3-FinPerf V'!I19</f>
        <v>0</v>
      </c>
      <c r="P19" s="124">
        <f>'[3]A3-FinPerf V'!J19</f>
        <v>0</v>
      </c>
      <c r="Q19" s="125">
        <f>'[3]A3-FinPerf V'!K19</f>
        <v>0</v>
      </c>
    </row>
    <row r="20" spans="1:17" x14ac:dyDescent="0.25">
      <c r="A20" s="126" t="str">
        <f>'[3]A3-FinPerf V'!A20</f>
        <v>Total Revenue by Vote</v>
      </c>
      <c r="B20" s="127"/>
      <c r="C20" s="128">
        <f t="shared" ref="C20:M20" si="2">SUM(C5:C19)</f>
        <v>74020500</v>
      </c>
      <c r="D20" s="129">
        <f>SUM(D6:D19)</f>
        <v>33928700</v>
      </c>
      <c r="E20" s="129">
        <f t="shared" si="2"/>
        <v>72592900</v>
      </c>
      <c r="F20" s="129">
        <f>SUM(F5:F19)</f>
        <v>70298800</v>
      </c>
      <c r="G20" s="129">
        <f t="shared" si="2"/>
        <v>71943000</v>
      </c>
      <c r="H20" s="129">
        <f t="shared" si="2"/>
        <v>73817000</v>
      </c>
      <c r="I20" s="129">
        <f t="shared" si="2"/>
        <v>71395600</v>
      </c>
      <c r="J20" s="129">
        <f t="shared" si="2"/>
        <v>73611000</v>
      </c>
      <c r="K20" s="129">
        <f t="shared" si="2"/>
        <v>72871300</v>
      </c>
      <c r="L20" s="129">
        <f t="shared" si="2"/>
        <v>73844700</v>
      </c>
      <c r="M20" s="129">
        <f t="shared" si="2"/>
        <v>75407400</v>
      </c>
      <c r="N20" s="130">
        <f>SUM(N5:N19)</f>
        <v>78216346.319999978</v>
      </c>
      <c r="O20" s="158">
        <f>SUM(O5:O19)</f>
        <v>880855246.31999993</v>
      </c>
      <c r="P20" s="129">
        <f>SUM(P5:P19)</f>
        <v>940710495.28999996</v>
      </c>
      <c r="Q20" s="131">
        <f>SUM(Q5:Q19)</f>
        <v>990726331.25999999</v>
      </c>
    </row>
    <row r="21" spans="1:17" x14ac:dyDescent="0.25">
      <c r="A21" s="132"/>
      <c r="B21" s="117"/>
      <c r="C21" s="121"/>
      <c r="D21" s="122"/>
      <c r="E21" s="122"/>
      <c r="F21" s="122"/>
      <c r="G21" s="122"/>
      <c r="H21" s="122"/>
      <c r="I21" s="122"/>
      <c r="J21" s="122"/>
      <c r="K21" s="122"/>
      <c r="L21" s="122"/>
      <c r="M21" s="122"/>
      <c r="N21" s="120"/>
      <c r="O21" s="157"/>
      <c r="P21" s="122"/>
      <c r="Q21" s="123"/>
    </row>
    <row r="22" spans="1:17" x14ac:dyDescent="0.25">
      <c r="A22" s="133" t="str">
        <f>'[3]A3-FinPerf V'!A22</f>
        <v>Expenditure by Vote to be appropriated</v>
      </c>
      <c r="B22" s="134"/>
      <c r="C22" s="121"/>
      <c r="D22" s="122"/>
      <c r="E22" s="122"/>
      <c r="F22" s="122"/>
      <c r="G22" s="122"/>
      <c r="H22" s="122"/>
      <c r="I22" s="122"/>
      <c r="J22" s="122"/>
      <c r="K22" s="122"/>
      <c r="L22" s="122"/>
      <c r="M22" s="122"/>
      <c r="N22" s="120"/>
      <c r="O22" s="157"/>
      <c r="P22" s="122"/>
      <c r="Q22" s="123"/>
    </row>
    <row r="23" spans="1:17" x14ac:dyDescent="0.25">
      <c r="A23" s="116" t="str">
        <f t="shared" ref="A23:A37" si="3">A5</f>
        <v>Vote 1 - EXECUTIVE AND COUNCIL</v>
      </c>
      <c r="B23" s="117"/>
      <c r="C23" s="118"/>
      <c r="D23" s="119">
        <v>10000000</v>
      </c>
      <c r="E23" s="119">
        <v>5000000</v>
      </c>
      <c r="F23" s="119">
        <v>1920000</v>
      </c>
      <c r="G23" s="119"/>
      <c r="H23" s="119">
        <v>0</v>
      </c>
      <c r="I23" s="119">
        <v>0</v>
      </c>
      <c r="J23" s="119">
        <v>0</v>
      </c>
      <c r="K23" s="119">
        <v>76076000</v>
      </c>
      <c r="L23" s="119">
        <v>0</v>
      </c>
      <c r="M23" s="119">
        <v>0</v>
      </c>
      <c r="N23" s="120">
        <f t="shared" ref="N23:N29" si="4">O23-SUM(C23:M23)</f>
        <v>12775721.329999983</v>
      </c>
      <c r="O23" s="157">
        <f>'[3]A3-FinPerf V'!I23</f>
        <v>105771721.32999998</v>
      </c>
      <c r="P23" s="122">
        <f>'[3]A3-FinPerf V'!J23</f>
        <v>104679593.11000001</v>
      </c>
      <c r="Q23" s="123">
        <f>'[3]A3-FinPerf V'!K23</f>
        <v>109734952.19999999</v>
      </c>
    </row>
    <row r="24" spans="1:17" x14ac:dyDescent="0.25">
      <c r="A24" s="116" t="str">
        <f t="shared" si="3"/>
        <v>Vote 2 - WASTE MANAGEMENT</v>
      </c>
      <c r="B24" s="117"/>
      <c r="C24" s="118">
        <v>818509.38000000012</v>
      </c>
      <c r="D24" s="119">
        <v>852000</v>
      </c>
      <c r="E24" s="119">
        <v>812566</v>
      </c>
      <c r="F24" s="119">
        <v>827000</v>
      </c>
      <c r="G24" s="119">
        <v>812333</v>
      </c>
      <c r="H24" s="119">
        <v>818000.38</v>
      </c>
      <c r="I24" s="119">
        <v>800000.38</v>
      </c>
      <c r="J24" s="119">
        <v>817000</v>
      </c>
      <c r="K24" s="119">
        <v>813000</v>
      </c>
      <c r="L24" s="119">
        <v>814000</v>
      </c>
      <c r="M24" s="119">
        <v>820000</v>
      </c>
      <c r="N24" s="120">
        <f t="shared" si="4"/>
        <v>13630577.919999998</v>
      </c>
      <c r="O24" s="157">
        <f>'[3]A3-FinPerf V'!I24</f>
        <v>22634987.059999999</v>
      </c>
      <c r="P24" s="122">
        <f>'[3]A3-FinPerf V'!J24</f>
        <v>23879911.340000004</v>
      </c>
      <c r="Q24" s="123">
        <f>'[3]A3-FinPerf V'!K24</f>
        <v>25145546.649999999</v>
      </c>
    </row>
    <row r="25" spans="1:17" x14ac:dyDescent="0.25">
      <c r="A25" s="116" t="str">
        <f t="shared" si="3"/>
        <v>Vote 3 - ROAD TRANSPORT</v>
      </c>
      <c r="B25" s="117"/>
      <c r="C25" s="118"/>
      <c r="D25" s="119"/>
      <c r="E25" s="119"/>
      <c r="F25" s="119"/>
      <c r="G25" s="119"/>
      <c r="H25" s="119"/>
      <c r="I25" s="119"/>
      <c r="J25" s="119"/>
      <c r="K25" s="119"/>
      <c r="L25" s="119"/>
      <c r="M25" s="119"/>
      <c r="N25" s="120">
        <f t="shared" si="4"/>
        <v>25228755.480000004</v>
      </c>
      <c r="O25" s="157">
        <f>'[3]A3-FinPerf V'!I25</f>
        <v>25228755.480000004</v>
      </c>
      <c r="P25" s="122">
        <f>'[3]A3-FinPerf V'!J25</f>
        <v>26616336.990000002</v>
      </c>
      <c r="Q25" s="123">
        <f>'[3]A3-FinPerf V'!K25</f>
        <v>28027002.870000005</v>
      </c>
    </row>
    <row r="26" spans="1:17" x14ac:dyDescent="0.25">
      <c r="A26" s="116" t="str">
        <f t="shared" si="3"/>
        <v>Vote 4 - WATER</v>
      </c>
      <c r="B26" s="117"/>
      <c r="C26" s="118"/>
      <c r="D26" s="119"/>
      <c r="E26" s="119"/>
      <c r="F26" s="119"/>
      <c r="G26" s="119"/>
      <c r="H26" s="119"/>
      <c r="I26" s="119"/>
      <c r="J26" s="119"/>
      <c r="K26" s="119"/>
      <c r="L26" s="119"/>
      <c r="M26" s="119"/>
      <c r="N26" s="120">
        <f t="shared" si="4"/>
        <v>19079906.120000005</v>
      </c>
      <c r="O26" s="157">
        <f>'[3]A3-FinPerf V'!I26</f>
        <v>19079906.120000005</v>
      </c>
      <c r="P26" s="122">
        <f>'[3]A3-FinPerf V'!J26</f>
        <v>20129300.969999999</v>
      </c>
      <c r="Q26" s="123">
        <f>'[3]A3-FinPerf V'!K26</f>
        <v>21196153.920000002</v>
      </c>
    </row>
    <row r="27" spans="1:17" x14ac:dyDescent="0.25">
      <c r="A27" s="116" t="str">
        <f t="shared" si="3"/>
        <v>Vote 5 - ELECTRICITY</v>
      </c>
      <c r="B27" s="117"/>
      <c r="C27" s="118">
        <v>24071766.169999991</v>
      </c>
      <c r="D27" s="119">
        <v>21432000</v>
      </c>
      <c r="E27" s="119">
        <v>22490000</v>
      </c>
      <c r="F27" s="119">
        <v>25600000</v>
      </c>
      <c r="G27" s="119">
        <v>24758000</v>
      </c>
      <c r="H27" s="119">
        <v>26456000</v>
      </c>
      <c r="I27" s="119">
        <v>23071766.170000002</v>
      </c>
      <c r="J27" s="119">
        <v>22458700</v>
      </c>
      <c r="K27" s="119">
        <v>24560000</v>
      </c>
      <c r="L27" s="119">
        <v>25607000</v>
      </c>
      <c r="M27" s="119">
        <v>24880000</v>
      </c>
      <c r="N27" s="120">
        <f t="shared" si="4"/>
        <v>5429955.2400000691</v>
      </c>
      <c r="O27" s="157">
        <f>'[3]A3-FinPerf V'!I27</f>
        <v>270815187.58000004</v>
      </c>
      <c r="P27" s="122">
        <f>'[3]A3-FinPerf V'!J27</f>
        <v>304670485.65999991</v>
      </c>
      <c r="Q27" s="123">
        <f>'[3]A3-FinPerf V'!K27</f>
        <v>342974115.90999991</v>
      </c>
    </row>
    <row r="28" spans="1:17" x14ac:dyDescent="0.25">
      <c r="A28" s="116" t="str">
        <f t="shared" si="3"/>
        <v>Vote 6 - CORPORATE SERVICES</v>
      </c>
      <c r="B28" s="117"/>
      <c r="C28" s="118">
        <v>3673557.7200000007</v>
      </c>
      <c r="D28" s="119">
        <v>3680000</v>
      </c>
      <c r="E28" s="119">
        <v>3042000</v>
      </c>
      <c r="F28" s="119">
        <v>3630000</v>
      </c>
      <c r="G28" s="119">
        <v>3945000</v>
      </c>
      <c r="H28" s="119">
        <v>3045000</v>
      </c>
      <c r="I28" s="119">
        <v>3512000</v>
      </c>
      <c r="J28" s="119">
        <v>3412000</v>
      </c>
      <c r="K28" s="119">
        <v>3658000</v>
      </c>
      <c r="L28" s="119">
        <v>3223000</v>
      </c>
      <c r="M28" s="119">
        <v>3460000</v>
      </c>
      <c r="N28" s="120">
        <f t="shared" si="4"/>
        <v>1150468.4600000009</v>
      </c>
      <c r="O28" s="157">
        <f>'[3]A3-FinPerf V'!I28</f>
        <v>39431026.18</v>
      </c>
      <c r="P28" s="122">
        <f>'[3]A3-FinPerf V'!J28</f>
        <v>41599732.579999998</v>
      </c>
      <c r="Q28" s="123">
        <f>'[3]A3-FinPerf V'!K28</f>
        <v>43804518.43</v>
      </c>
    </row>
    <row r="29" spans="1:17" x14ac:dyDescent="0.25">
      <c r="A29" s="116" t="str">
        <f t="shared" si="3"/>
        <v>Vote 7 - PLANNING AND DEVELOPMENT</v>
      </c>
      <c r="B29" s="117"/>
      <c r="C29" s="118">
        <v>4194000</v>
      </c>
      <c r="D29" s="119">
        <v>4257000</v>
      </c>
      <c r="E29" s="119">
        <v>4179000</v>
      </c>
      <c r="F29" s="119">
        <v>4420000</v>
      </c>
      <c r="G29" s="119">
        <v>4187000</v>
      </c>
      <c r="H29" s="119">
        <v>4003200</v>
      </c>
      <c r="I29" s="119">
        <v>4500000</v>
      </c>
      <c r="J29" s="119">
        <v>4890000</v>
      </c>
      <c r="K29" s="119">
        <v>5609700</v>
      </c>
      <c r="L29" s="119">
        <v>5123340</v>
      </c>
      <c r="M29" s="119">
        <v>2578000</v>
      </c>
      <c r="N29" s="120">
        <f t="shared" si="4"/>
        <v>2395828.7900000066</v>
      </c>
      <c r="O29" s="157">
        <f>'[3]A3-FinPerf V'!I29</f>
        <v>50337068.790000007</v>
      </c>
      <c r="P29" s="122">
        <f>'[3]A3-FinPerf V'!J29</f>
        <v>52700607.57</v>
      </c>
      <c r="Q29" s="123">
        <f>'[3]A3-FinPerf V'!K29</f>
        <v>56309289.760000005</v>
      </c>
    </row>
    <row r="30" spans="1:17" x14ac:dyDescent="0.25">
      <c r="A30" s="116" t="str">
        <f t="shared" si="3"/>
        <v>Vote 8 - COMMUNITY AND SOCIAL SERVICES</v>
      </c>
      <c r="B30" s="117"/>
      <c r="C30" s="118"/>
      <c r="D30" s="119"/>
      <c r="E30" s="119"/>
      <c r="F30" s="119"/>
      <c r="G30" s="119"/>
      <c r="H30" s="119"/>
      <c r="I30" s="119"/>
      <c r="J30" s="119"/>
      <c r="K30" s="119"/>
      <c r="L30" s="119"/>
      <c r="M30" s="119"/>
      <c r="N30" s="120">
        <f>O30-SUM(C30:M30)</f>
        <v>7486816.6300000008</v>
      </c>
      <c r="O30" s="157">
        <f>'[3]A3-FinPerf V'!I30</f>
        <v>7486816.6300000008</v>
      </c>
      <c r="P30" s="122">
        <f>'[3]A3-FinPerf V'!J30</f>
        <v>7898591.5700000003</v>
      </c>
      <c r="Q30" s="123">
        <f>'[3]A3-FinPerf V'!K30</f>
        <v>8317216.9100000011</v>
      </c>
    </row>
    <row r="31" spans="1:17" x14ac:dyDescent="0.25">
      <c r="A31" s="116" t="str">
        <f t="shared" si="3"/>
        <v>Vote 9 - HOUSING</v>
      </c>
      <c r="B31" s="117"/>
      <c r="C31" s="118"/>
      <c r="D31" s="119"/>
      <c r="E31" s="119"/>
      <c r="F31" s="119"/>
      <c r="G31" s="119"/>
      <c r="H31" s="119"/>
      <c r="I31" s="119"/>
      <c r="J31" s="119"/>
      <c r="K31" s="119"/>
      <c r="L31" s="119"/>
      <c r="M31" s="119"/>
      <c r="N31" s="120">
        <f>O31-SUM(C31:M31)</f>
        <v>0</v>
      </c>
      <c r="O31" s="157">
        <f>'[3]A3-FinPerf V'!I31</f>
        <v>0</v>
      </c>
      <c r="P31" s="122">
        <f>'[3]A3-FinPerf V'!J31</f>
        <v>0</v>
      </c>
      <c r="Q31" s="123">
        <f>'[3]A3-FinPerf V'!K31</f>
        <v>0</v>
      </c>
    </row>
    <row r="32" spans="1:17" x14ac:dyDescent="0.25">
      <c r="A32" s="116" t="str">
        <f t="shared" si="3"/>
        <v>Vote 10 - OTHER</v>
      </c>
      <c r="B32" s="117"/>
      <c r="C32" s="118">
        <v>2540000</v>
      </c>
      <c r="D32" s="119">
        <v>1800900</v>
      </c>
      <c r="E32" s="119">
        <v>5000000</v>
      </c>
      <c r="F32" s="119">
        <v>1374000</v>
      </c>
      <c r="G32" s="119">
        <v>1450000</v>
      </c>
      <c r="H32" s="119">
        <v>1178665.1899999997</v>
      </c>
      <c r="I32" s="119">
        <v>1180000</v>
      </c>
      <c r="J32" s="119">
        <v>1245000</v>
      </c>
      <c r="K32" s="119">
        <v>2470000</v>
      </c>
      <c r="L32" s="119">
        <v>1478090</v>
      </c>
      <c r="M32" s="119">
        <v>2750000</v>
      </c>
      <c r="N32" s="120">
        <f t="shared" ref="N32:N37" si="5">O32-SUM(C32:M32)</f>
        <v>4928080.9300000034</v>
      </c>
      <c r="O32" s="157">
        <f>'[3]A3-FinPerf V'!I32</f>
        <v>27394736.120000001</v>
      </c>
      <c r="P32" s="122">
        <f>'[3]A3-FinPerf V'!J32</f>
        <v>28901446.620000001</v>
      </c>
      <c r="Q32" s="123">
        <f>'[3]A3-FinPerf V'!K32</f>
        <v>30433223.280000001</v>
      </c>
    </row>
    <row r="33" spans="1:17" x14ac:dyDescent="0.25">
      <c r="A33" s="116" t="str">
        <f t="shared" si="3"/>
        <v>Vote 11 - SPORTS AND RECREATION</v>
      </c>
      <c r="B33" s="117"/>
      <c r="C33" s="118">
        <v>1469000</v>
      </c>
      <c r="D33" s="119">
        <v>1645000</v>
      </c>
      <c r="E33" s="119">
        <v>1783000</v>
      </c>
      <c r="F33" s="119">
        <v>1648000</v>
      </c>
      <c r="G33" s="119">
        <v>1796400</v>
      </c>
      <c r="H33" s="119">
        <v>1384500</v>
      </c>
      <c r="I33" s="119">
        <v>1870000</v>
      </c>
      <c r="J33" s="119">
        <v>1802600</v>
      </c>
      <c r="K33" s="119">
        <v>132600</v>
      </c>
      <c r="L33" s="119">
        <v>1750300</v>
      </c>
      <c r="M33" s="119">
        <v>131450</v>
      </c>
      <c r="N33" s="120">
        <f t="shared" si="5"/>
        <v>2219313.25</v>
      </c>
      <c r="O33" s="157">
        <f>'[3]A3-FinPerf V'!I33</f>
        <v>17632163.25</v>
      </c>
      <c r="P33" s="122">
        <f>'[3]A3-FinPerf V'!J33</f>
        <v>18601932.240000002</v>
      </c>
      <c r="Q33" s="123">
        <f>'[3]A3-FinPerf V'!K33</f>
        <v>19587834.630000003</v>
      </c>
    </row>
    <row r="34" spans="1:17" x14ac:dyDescent="0.25">
      <c r="A34" s="116" t="str">
        <f t="shared" si="3"/>
        <v>Vote 12 - BUDGET AND TREASURY</v>
      </c>
      <c r="B34" s="117"/>
      <c r="C34" s="118">
        <v>120000000</v>
      </c>
      <c r="D34" s="119">
        <v>11600000</v>
      </c>
      <c r="E34" s="119">
        <v>5000000</v>
      </c>
      <c r="F34" s="119">
        <v>1920000</v>
      </c>
      <c r="G34" s="119"/>
      <c r="H34" s="119">
        <v>0</v>
      </c>
      <c r="I34" s="119">
        <v>0</v>
      </c>
      <c r="J34" s="119">
        <v>0</v>
      </c>
      <c r="K34" s="119">
        <v>76076000</v>
      </c>
      <c r="L34" s="119">
        <v>0</v>
      </c>
      <c r="M34" s="119">
        <v>0</v>
      </c>
      <c r="N34" s="120">
        <f t="shared" si="5"/>
        <v>34721447.570000023</v>
      </c>
      <c r="O34" s="157">
        <f>'[3]A3-FinPerf V'!I34</f>
        <v>249317447.57000002</v>
      </c>
      <c r="P34" s="122">
        <f>'[3]A3-FinPerf V'!J34</f>
        <v>263029947.19000003</v>
      </c>
      <c r="Q34" s="123">
        <f>'[3]A3-FinPerf V'!K34</f>
        <v>276971074.37999994</v>
      </c>
    </row>
    <row r="35" spans="1:17" x14ac:dyDescent="0.25">
      <c r="A35" s="116" t="str">
        <f t="shared" si="3"/>
        <v xml:space="preserve"> - </v>
      </c>
      <c r="B35" s="117"/>
      <c r="C35" s="118"/>
      <c r="D35" s="119"/>
      <c r="E35" s="119"/>
      <c r="F35" s="119"/>
      <c r="G35" s="119"/>
      <c r="H35" s="119"/>
      <c r="I35" s="119"/>
      <c r="J35" s="119"/>
      <c r="K35" s="119"/>
      <c r="L35" s="119"/>
      <c r="M35" s="119"/>
      <c r="N35" s="120">
        <f t="shared" si="5"/>
        <v>0</v>
      </c>
      <c r="O35" s="157">
        <f>'[3]A3-FinPerf V'!I35</f>
        <v>0</v>
      </c>
      <c r="P35" s="122">
        <f>'[3]A3-FinPerf V'!J35</f>
        <v>0</v>
      </c>
      <c r="Q35" s="123">
        <f>'[3]A3-FinPerf V'!K35</f>
        <v>0</v>
      </c>
    </row>
    <row r="36" spans="1:17" x14ac:dyDescent="0.25">
      <c r="A36" s="116" t="str">
        <f t="shared" si="3"/>
        <v xml:space="preserve"> - </v>
      </c>
      <c r="B36" s="117"/>
      <c r="C36" s="118"/>
      <c r="D36" s="119"/>
      <c r="E36" s="119"/>
      <c r="F36" s="119"/>
      <c r="G36" s="119"/>
      <c r="H36" s="119"/>
      <c r="I36" s="119"/>
      <c r="J36" s="119"/>
      <c r="K36" s="119"/>
      <c r="L36" s="119"/>
      <c r="M36" s="119"/>
      <c r="N36" s="120">
        <f t="shared" si="5"/>
        <v>0</v>
      </c>
      <c r="O36" s="157">
        <f>'[3]A3-FinPerf V'!I36</f>
        <v>0</v>
      </c>
      <c r="P36" s="122">
        <f>'[3]A3-FinPerf V'!J36</f>
        <v>0</v>
      </c>
      <c r="Q36" s="123">
        <f>'[3]A3-FinPerf V'!K36</f>
        <v>0</v>
      </c>
    </row>
    <row r="37" spans="1:17" x14ac:dyDescent="0.25">
      <c r="A37" s="116" t="str">
        <f t="shared" si="3"/>
        <v xml:space="preserve"> - </v>
      </c>
      <c r="B37" s="117"/>
      <c r="C37" s="118"/>
      <c r="D37" s="119"/>
      <c r="E37" s="119"/>
      <c r="F37" s="119"/>
      <c r="G37" s="119"/>
      <c r="H37" s="119"/>
      <c r="I37" s="119"/>
      <c r="J37" s="119"/>
      <c r="K37" s="119"/>
      <c r="L37" s="119"/>
      <c r="M37" s="119"/>
      <c r="N37" s="120">
        <f t="shared" si="5"/>
        <v>0</v>
      </c>
      <c r="O37" s="157">
        <f>'[3]A3-FinPerf V'!I37</f>
        <v>0</v>
      </c>
      <c r="P37" s="122">
        <f>'[3]A3-FinPerf V'!J37</f>
        <v>0</v>
      </c>
      <c r="Q37" s="123">
        <f>'[3]A3-FinPerf V'!K37</f>
        <v>0</v>
      </c>
    </row>
    <row r="38" spans="1:17" x14ac:dyDescent="0.25">
      <c r="A38" s="126" t="str">
        <f>'[3]A3-FinPerf V'!A38</f>
        <v>Total Expenditure by Vote</v>
      </c>
      <c r="B38" s="127"/>
      <c r="C38" s="128">
        <f>SUM(C23:C37)</f>
        <v>156766833.26999998</v>
      </c>
      <c r="D38" s="129">
        <f t="shared" ref="D38:M38" si="6">SUM(D23:D37)</f>
        <v>55266900</v>
      </c>
      <c r="E38" s="129">
        <f t="shared" si="6"/>
        <v>47306566</v>
      </c>
      <c r="F38" s="129">
        <f t="shared" si="6"/>
        <v>41339000</v>
      </c>
      <c r="G38" s="129">
        <f t="shared" si="6"/>
        <v>36948733</v>
      </c>
      <c r="H38" s="129">
        <f t="shared" si="6"/>
        <v>36885365.569999993</v>
      </c>
      <c r="I38" s="129">
        <f t="shared" si="6"/>
        <v>34933766.549999997</v>
      </c>
      <c r="J38" s="129">
        <f t="shared" si="6"/>
        <v>34625300</v>
      </c>
      <c r="K38" s="129">
        <f t="shared" si="6"/>
        <v>189395300</v>
      </c>
      <c r="L38" s="129">
        <f t="shared" si="6"/>
        <v>37995730</v>
      </c>
      <c r="M38" s="129">
        <f t="shared" si="6"/>
        <v>34619450</v>
      </c>
      <c r="N38" s="130">
        <f>SUM(N23:N37)</f>
        <v>129046871.7200001</v>
      </c>
      <c r="O38" s="158">
        <f>SUM(O23:O37)</f>
        <v>835129816.11000013</v>
      </c>
      <c r="P38" s="129">
        <f>SUM(P23:P37)</f>
        <v>892707885.84000003</v>
      </c>
      <c r="Q38" s="131">
        <f>SUM(Q23:Q37)</f>
        <v>962500928.93999982</v>
      </c>
    </row>
    <row r="39" spans="1:17" x14ac:dyDescent="0.25">
      <c r="A39" s="132"/>
      <c r="B39" s="117"/>
      <c r="C39" s="121"/>
      <c r="D39" s="122"/>
      <c r="E39" s="122"/>
      <c r="F39" s="122"/>
      <c r="G39" s="122"/>
      <c r="H39" s="122"/>
      <c r="I39" s="122"/>
      <c r="J39" s="122"/>
      <c r="K39" s="122"/>
      <c r="L39" s="122"/>
      <c r="M39" s="122"/>
      <c r="N39" s="120"/>
      <c r="O39" s="157"/>
      <c r="P39" s="122"/>
      <c r="Q39" s="123"/>
    </row>
    <row r="40" spans="1:17" x14ac:dyDescent="0.25">
      <c r="A40" s="135" t="str">
        <f>'[3]A4-FinPerf RE'!A38&amp;" before assoc."</f>
        <v>Surplus/(Deficit) before assoc.</v>
      </c>
      <c r="B40" s="136"/>
      <c r="C40" s="128">
        <f t="shared" ref="C40:M40" si="7">C20-C38</f>
        <v>-82746333.269999981</v>
      </c>
      <c r="D40" s="129">
        <f t="shared" si="7"/>
        <v>-21338200</v>
      </c>
      <c r="E40" s="129">
        <f t="shared" si="7"/>
        <v>25286334</v>
      </c>
      <c r="F40" s="129">
        <f t="shared" si="7"/>
        <v>28959800</v>
      </c>
      <c r="G40" s="129">
        <f t="shared" si="7"/>
        <v>34994267</v>
      </c>
      <c r="H40" s="129">
        <f t="shared" si="7"/>
        <v>36931634.430000007</v>
      </c>
      <c r="I40" s="129">
        <f t="shared" si="7"/>
        <v>36461833.450000003</v>
      </c>
      <c r="J40" s="129">
        <f t="shared" si="7"/>
        <v>38985700</v>
      </c>
      <c r="K40" s="129">
        <f t="shared" si="7"/>
        <v>-116524000</v>
      </c>
      <c r="L40" s="129">
        <f t="shared" si="7"/>
        <v>35848970</v>
      </c>
      <c r="M40" s="129">
        <f t="shared" si="7"/>
        <v>40787950</v>
      </c>
      <c r="N40" s="130">
        <f>N20-N38</f>
        <v>-50830525.400000125</v>
      </c>
      <c r="O40" s="158">
        <f>O20-O38</f>
        <v>45725430.2099998</v>
      </c>
      <c r="P40" s="129">
        <f>P20-P38</f>
        <v>48002609.449999928</v>
      </c>
      <c r="Q40" s="131">
        <f>Q20-Q38</f>
        <v>28225402.320000172</v>
      </c>
    </row>
    <row r="41" spans="1:17" x14ac:dyDescent="0.25">
      <c r="A41" s="132"/>
      <c r="B41" s="117"/>
      <c r="C41" s="121"/>
      <c r="D41" s="122"/>
      <c r="E41" s="122"/>
      <c r="F41" s="122"/>
      <c r="G41" s="122"/>
      <c r="H41" s="122"/>
      <c r="I41" s="122"/>
      <c r="J41" s="122"/>
      <c r="K41" s="122"/>
      <c r="L41" s="122"/>
      <c r="M41" s="122"/>
      <c r="N41" s="120"/>
      <c r="O41" s="157"/>
      <c r="P41" s="122"/>
      <c r="Q41" s="123"/>
    </row>
    <row r="42" spans="1:17" x14ac:dyDescent="0.25">
      <c r="A42" s="116" t="str">
        <f>[3]SA25!A43</f>
        <v>Taxation</v>
      </c>
      <c r="B42" s="117"/>
      <c r="C42" s="118"/>
      <c r="D42" s="119"/>
      <c r="E42" s="119"/>
      <c r="F42" s="119"/>
      <c r="G42" s="119"/>
      <c r="H42" s="119"/>
      <c r="I42" s="119"/>
      <c r="J42" s="119"/>
      <c r="K42" s="119"/>
      <c r="L42" s="119"/>
      <c r="M42" s="119"/>
      <c r="N42" s="120">
        <f>O42-SUM(C42:M42)</f>
        <v>0</v>
      </c>
      <c r="O42" s="157">
        <f>[3]SA25!O43</f>
        <v>0</v>
      </c>
      <c r="P42" s="122">
        <f>[3]SA25!P43</f>
        <v>0</v>
      </c>
      <c r="Q42" s="123">
        <f>[3]SA25!Q43</f>
        <v>0</v>
      </c>
    </row>
    <row r="43" spans="1:17" x14ac:dyDescent="0.25">
      <c r="A43" s="116" t="str">
        <f>[3]SA25!A44</f>
        <v>Attributable to minorities</v>
      </c>
      <c r="B43" s="117"/>
      <c r="C43" s="118"/>
      <c r="D43" s="119"/>
      <c r="E43" s="119"/>
      <c r="F43" s="119"/>
      <c r="G43" s="119"/>
      <c r="H43" s="119"/>
      <c r="I43" s="119"/>
      <c r="J43" s="119"/>
      <c r="K43" s="119"/>
      <c r="L43" s="119"/>
      <c r="M43" s="119"/>
      <c r="N43" s="120">
        <f>O43-SUM(C43:M43)</f>
        <v>0</v>
      </c>
      <c r="O43" s="157">
        <f>[3]SA25!O44</f>
        <v>0</v>
      </c>
      <c r="P43" s="122">
        <f>[3]SA25!P44</f>
        <v>0</v>
      </c>
      <c r="Q43" s="123">
        <f>[3]SA25!Q44</f>
        <v>0</v>
      </c>
    </row>
    <row r="44" spans="1:17" ht="51" x14ac:dyDescent="0.25">
      <c r="A44" s="143" t="str">
        <f>'[3]A4-FinPerf RE'!A47</f>
        <v>Share of surplus/ (deficit) of associate</v>
      </c>
      <c r="B44" s="144"/>
      <c r="C44" s="118"/>
      <c r="D44" s="119"/>
      <c r="E44" s="119"/>
      <c r="F44" s="119"/>
      <c r="G44" s="119"/>
      <c r="H44" s="119"/>
      <c r="I44" s="119"/>
      <c r="J44" s="119"/>
      <c r="K44" s="119"/>
      <c r="L44" s="119"/>
      <c r="M44" s="119"/>
      <c r="N44" s="120">
        <f>O44-SUM(C44:M44)</f>
        <v>0</v>
      </c>
      <c r="O44" s="157">
        <f>'[3]A4-FinPerf RE'!J47</f>
        <v>0</v>
      </c>
      <c r="P44" s="122">
        <f>'[3]A4-FinPerf RE'!K47</f>
        <v>0</v>
      </c>
      <c r="Q44" s="123">
        <f>'[3]A4-FinPerf RE'!L47</f>
        <v>0</v>
      </c>
    </row>
    <row r="45" spans="1:17" ht="25.5" x14ac:dyDescent="0.25">
      <c r="A45" s="145" t="str">
        <f>'[3]A4-FinPerf RE'!A38</f>
        <v>Surplus/(Deficit)</v>
      </c>
      <c r="B45" s="146">
        <v>1</v>
      </c>
      <c r="C45" s="147">
        <f>C40+C44</f>
        <v>-82746333.269999981</v>
      </c>
      <c r="D45" s="148">
        <f t="shared" ref="D45:Q45" si="8">D40+D44</f>
        <v>-21338200</v>
      </c>
      <c r="E45" s="148">
        <f t="shared" si="8"/>
        <v>25286334</v>
      </c>
      <c r="F45" s="148">
        <f t="shared" si="8"/>
        <v>28959800</v>
      </c>
      <c r="G45" s="148">
        <f t="shared" si="8"/>
        <v>34994267</v>
      </c>
      <c r="H45" s="148">
        <f t="shared" si="8"/>
        <v>36931634.430000007</v>
      </c>
      <c r="I45" s="148">
        <f t="shared" si="8"/>
        <v>36461833.450000003</v>
      </c>
      <c r="J45" s="148">
        <f t="shared" si="8"/>
        <v>38985700</v>
      </c>
      <c r="K45" s="148">
        <f t="shared" si="8"/>
        <v>-116524000</v>
      </c>
      <c r="L45" s="148">
        <f t="shared" si="8"/>
        <v>35848970</v>
      </c>
      <c r="M45" s="148">
        <f t="shared" si="8"/>
        <v>40787950</v>
      </c>
      <c r="N45" s="149">
        <f t="shared" si="8"/>
        <v>-50830525.400000125</v>
      </c>
      <c r="O45" s="159">
        <f t="shared" si="8"/>
        <v>45725430.2099998</v>
      </c>
      <c r="P45" s="148">
        <f t="shared" si="8"/>
        <v>48002609.449999928</v>
      </c>
      <c r="Q45" s="150">
        <f t="shared" si="8"/>
        <v>28225402.320000172</v>
      </c>
    </row>
  </sheetData>
  <mergeCells count="2">
    <mergeCell ref="C2:N2"/>
    <mergeCell ref="O2:Q2"/>
  </mergeCells>
  <pageMargins left="0.7" right="0.7" top="0.75" bottom="0.75" header="0.3" footer="0.3"/>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view="pageBreakPreview" zoomScale="60" zoomScaleNormal="100" workbookViewId="0">
      <selection activeCell="R33" sqref="R33"/>
    </sheetView>
  </sheetViews>
  <sheetFormatPr defaultRowHeight="15" x14ac:dyDescent="0.25"/>
  <sheetData>
    <row r="1" spans="1:16" x14ac:dyDescent="0.25">
      <c r="A1" s="101" t="str">
        <f>muni&amp;" - "&amp; TableA30</f>
        <v>LIM344 Makhado - Supporting Table SA30 Budgeted monthly cash flow</v>
      </c>
      <c r="B1" s="101"/>
      <c r="C1" s="101"/>
      <c r="D1" s="101"/>
      <c r="E1" s="101"/>
      <c r="F1" s="101"/>
      <c r="G1" s="101"/>
      <c r="H1" s="101"/>
      <c r="I1" s="101"/>
      <c r="J1" s="101"/>
      <c r="K1" s="101"/>
      <c r="L1" s="101"/>
      <c r="M1" s="101"/>
      <c r="N1" s="101"/>
      <c r="O1" s="101"/>
      <c r="P1" s="101"/>
    </row>
    <row r="2" spans="1:16" ht="38.25" x14ac:dyDescent="0.25">
      <c r="A2" s="160" t="s">
        <v>691</v>
      </c>
      <c r="B2" s="418" t="str">
        <f>Head9</f>
        <v>Budget Year 2014/15</v>
      </c>
      <c r="C2" s="419"/>
      <c r="D2" s="419"/>
      <c r="E2" s="419"/>
      <c r="F2" s="419"/>
      <c r="G2" s="419"/>
      <c r="H2" s="419"/>
      <c r="I2" s="419"/>
      <c r="J2" s="419"/>
      <c r="K2" s="419"/>
      <c r="L2" s="419"/>
      <c r="M2" s="419"/>
      <c r="N2" s="420" t="s">
        <v>677</v>
      </c>
      <c r="O2" s="421"/>
      <c r="P2" s="422"/>
    </row>
    <row r="3" spans="1:16" ht="25.5" x14ac:dyDescent="0.25">
      <c r="A3" s="161" t="s">
        <v>678</v>
      </c>
      <c r="B3" s="106" t="s">
        <v>679</v>
      </c>
      <c r="C3" s="107" t="s">
        <v>680</v>
      </c>
      <c r="D3" s="107" t="s">
        <v>681</v>
      </c>
      <c r="E3" s="107" t="s">
        <v>682</v>
      </c>
      <c r="F3" s="107" t="s">
        <v>683</v>
      </c>
      <c r="G3" s="107" t="s">
        <v>684</v>
      </c>
      <c r="H3" s="107" t="s">
        <v>685</v>
      </c>
      <c r="I3" s="107" t="s">
        <v>686</v>
      </c>
      <c r="J3" s="107" t="s">
        <v>687</v>
      </c>
      <c r="K3" s="107" t="s">
        <v>688</v>
      </c>
      <c r="L3" s="107" t="s">
        <v>689</v>
      </c>
      <c r="M3" s="108" t="s">
        <v>690</v>
      </c>
      <c r="N3" s="106" t="str">
        <f>Head9</f>
        <v>Budget Year 2014/15</v>
      </c>
      <c r="O3" s="109" t="str">
        <f>Head10</f>
        <v>Budget Year +1 2015/16</v>
      </c>
      <c r="P3" s="108" t="str">
        <f>Head11</f>
        <v>Budget Year +2 2016/17</v>
      </c>
    </row>
    <row r="4" spans="1:16" x14ac:dyDescent="0.25">
      <c r="A4" s="133" t="s">
        <v>692</v>
      </c>
      <c r="B4" s="112"/>
      <c r="C4" s="113"/>
      <c r="D4" s="113"/>
      <c r="E4" s="113"/>
      <c r="F4" s="113"/>
      <c r="G4" s="113"/>
      <c r="H4" s="113"/>
      <c r="I4" s="113"/>
      <c r="J4" s="113"/>
      <c r="K4" s="113"/>
      <c r="L4" s="113"/>
      <c r="M4" s="115"/>
      <c r="N4" s="162">
        <v>1</v>
      </c>
      <c r="O4" s="113"/>
      <c r="P4" s="115"/>
    </row>
    <row r="5" spans="1:16" x14ac:dyDescent="0.25">
      <c r="A5" s="116" t="str">
        <f>'[3]A4-FinPerf RE'!A5</f>
        <v>Property rates</v>
      </c>
      <c r="B5" s="118">
        <v>3673557.7200000007</v>
      </c>
      <c r="C5" s="119">
        <v>3673557.7200000007</v>
      </c>
      <c r="D5" s="119">
        <v>3673557.7200000007</v>
      </c>
      <c r="E5" s="119">
        <v>3673557.7200000007</v>
      </c>
      <c r="F5" s="119">
        <v>3673557.7200000007</v>
      </c>
      <c r="G5" s="119">
        <v>3673557.7200000007</v>
      </c>
      <c r="H5" s="119">
        <v>3673557.7200000007</v>
      </c>
      <c r="I5" s="119">
        <v>3673557.7200000007</v>
      </c>
      <c r="J5" s="119">
        <v>3673557.7200000007</v>
      </c>
      <c r="K5" s="119">
        <v>3673557.7200000007</v>
      </c>
      <c r="L5" s="119">
        <v>3673557.7200000007</v>
      </c>
      <c r="M5" s="123">
        <f t="shared" ref="M5:M20" si="0">N5-SUM(B5:L5)</f>
        <v>3232865.0800000057</v>
      </c>
      <c r="N5" s="118">
        <v>43642000</v>
      </c>
      <c r="O5" s="119">
        <v>46693000</v>
      </c>
      <c r="P5" s="163">
        <v>49119000</v>
      </c>
    </row>
    <row r="6" spans="1:16" x14ac:dyDescent="0.25">
      <c r="A6" s="116" t="str">
        <f>'[3]A4-FinPerf RE'!A6</f>
        <v>Property rates - penalties &amp; collection charges</v>
      </c>
      <c r="B6" s="118">
        <v>0</v>
      </c>
      <c r="C6" s="119">
        <v>0</v>
      </c>
      <c r="D6" s="119">
        <v>0</v>
      </c>
      <c r="E6" s="119">
        <v>0</v>
      </c>
      <c r="F6" s="119">
        <v>0</v>
      </c>
      <c r="G6" s="119">
        <v>0</v>
      </c>
      <c r="H6" s="119">
        <v>0</v>
      </c>
      <c r="I6" s="119">
        <v>0</v>
      </c>
      <c r="J6" s="119">
        <v>0</v>
      </c>
      <c r="K6" s="119">
        <v>0</v>
      </c>
      <c r="L6" s="119">
        <v>0</v>
      </c>
      <c r="M6" s="123">
        <f t="shared" si="0"/>
        <v>0</v>
      </c>
      <c r="N6" s="118">
        <v>0</v>
      </c>
      <c r="O6" s="119">
        <v>0</v>
      </c>
      <c r="P6" s="163">
        <v>0</v>
      </c>
    </row>
    <row r="7" spans="1:16" x14ac:dyDescent="0.25">
      <c r="A7" s="116" t="str">
        <f>'[3]A4-FinPerf RE'!A7</f>
        <v>Service charges - electricity revenue</v>
      </c>
      <c r="B7" s="118">
        <v>24071766.169999991</v>
      </c>
      <c r="C7" s="119">
        <v>24071766.169999991</v>
      </c>
      <c r="D7" s="119">
        <v>24071766.169999991</v>
      </c>
      <c r="E7" s="119">
        <v>24071766.169999991</v>
      </c>
      <c r="F7" s="119">
        <v>24071766.169999991</v>
      </c>
      <c r="G7" s="119">
        <v>24071766.169999991</v>
      </c>
      <c r="H7" s="119">
        <v>24071766.169999991</v>
      </c>
      <c r="I7" s="119">
        <v>24071766.169999991</v>
      </c>
      <c r="J7" s="119">
        <v>24071766.169999991</v>
      </c>
      <c r="K7" s="119">
        <v>24071766.169999991</v>
      </c>
      <c r="L7" s="119">
        <v>24071766.169999991</v>
      </c>
      <c r="M7" s="123">
        <f t="shared" si="0"/>
        <v>24071765.950000167</v>
      </c>
      <c r="N7" s="118">
        <v>288861193.82000005</v>
      </c>
      <c r="O7" s="119">
        <v>324101869.01999998</v>
      </c>
      <c r="P7" s="163">
        <v>363641872.85000014</v>
      </c>
    </row>
    <row r="8" spans="1:16" x14ac:dyDescent="0.25">
      <c r="A8" s="116" t="str">
        <f>'[3]A4-FinPerf RE'!A8</f>
        <v>Service charges - water revenue</v>
      </c>
      <c r="B8" s="118">
        <v>0</v>
      </c>
      <c r="C8" s="119">
        <v>0</v>
      </c>
      <c r="D8" s="119">
        <v>0</v>
      </c>
      <c r="E8" s="119">
        <v>0</v>
      </c>
      <c r="F8" s="119">
        <v>0</v>
      </c>
      <c r="G8" s="119">
        <v>0</v>
      </c>
      <c r="H8" s="119">
        <v>0</v>
      </c>
      <c r="I8" s="119">
        <v>0</v>
      </c>
      <c r="J8" s="119">
        <v>0</v>
      </c>
      <c r="K8" s="119">
        <v>0</v>
      </c>
      <c r="L8" s="119">
        <v>0</v>
      </c>
      <c r="M8" s="123">
        <f t="shared" si="0"/>
        <v>0</v>
      </c>
      <c r="N8" s="118">
        <v>0</v>
      </c>
      <c r="O8" s="119">
        <v>0</v>
      </c>
      <c r="P8" s="163">
        <v>0</v>
      </c>
    </row>
    <row r="9" spans="1:16" x14ac:dyDescent="0.25">
      <c r="A9" s="116" t="str">
        <f>'[3]A4-FinPerf RE'!A9</f>
        <v>Service charges - sanitation revenue</v>
      </c>
      <c r="B9" s="118">
        <v>0</v>
      </c>
      <c r="C9" s="119">
        <v>0</v>
      </c>
      <c r="D9" s="119">
        <v>0</v>
      </c>
      <c r="E9" s="119">
        <v>0</v>
      </c>
      <c r="F9" s="119">
        <v>0</v>
      </c>
      <c r="G9" s="119">
        <v>0</v>
      </c>
      <c r="H9" s="119">
        <v>0</v>
      </c>
      <c r="I9" s="119">
        <v>0</v>
      </c>
      <c r="J9" s="119">
        <v>0</v>
      </c>
      <c r="K9" s="119">
        <v>0</v>
      </c>
      <c r="L9" s="119">
        <v>0</v>
      </c>
      <c r="M9" s="123">
        <f t="shared" si="0"/>
        <v>0</v>
      </c>
      <c r="N9" s="118">
        <v>0</v>
      </c>
      <c r="O9" s="119">
        <v>0</v>
      </c>
      <c r="P9" s="163">
        <v>0</v>
      </c>
    </row>
    <row r="10" spans="1:16" x14ac:dyDescent="0.25">
      <c r="A10" s="116" t="str">
        <f>'[3]A4-FinPerf RE'!A10</f>
        <v>Service charges - refuse revenue</v>
      </c>
      <c r="B10" s="118">
        <v>818509.38000000012</v>
      </c>
      <c r="C10" s="119">
        <v>818509.38000000012</v>
      </c>
      <c r="D10" s="119">
        <v>818509.38000000012</v>
      </c>
      <c r="E10" s="119">
        <v>818509.38000000012</v>
      </c>
      <c r="F10" s="119">
        <v>818509.38000000012</v>
      </c>
      <c r="G10" s="119">
        <v>818509.38000000012</v>
      </c>
      <c r="H10" s="119">
        <v>818509.38000000012</v>
      </c>
      <c r="I10" s="119">
        <v>818509.38000000012</v>
      </c>
      <c r="J10" s="119">
        <v>818509.38000000012</v>
      </c>
      <c r="K10" s="119">
        <v>818509.38000000012</v>
      </c>
      <c r="L10" s="119">
        <v>818509.38000000012</v>
      </c>
      <c r="M10" s="123">
        <f t="shared" si="0"/>
        <v>720396.8200000003</v>
      </c>
      <c r="N10" s="118">
        <v>9724000</v>
      </c>
      <c r="O10" s="119">
        <v>10404000</v>
      </c>
      <c r="P10" s="163">
        <v>10944000</v>
      </c>
    </row>
    <row r="11" spans="1:16" x14ac:dyDescent="0.25">
      <c r="A11" s="116" t="str">
        <f>'[3]A4-FinPerf RE'!A11</f>
        <v>Service charges - other</v>
      </c>
      <c r="B11" s="118">
        <v>0</v>
      </c>
      <c r="C11" s="119">
        <v>0</v>
      </c>
      <c r="D11" s="119">
        <v>0</v>
      </c>
      <c r="E11" s="119">
        <v>0</v>
      </c>
      <c r="F11" s="119">
        <v>0</v>
      </c>
      <c r="G11" s="119">
        <v>0</v>
      </c>
      <c r="H11" s="119">
        <v>0</v>
      </c>
      <c r="I11" s="119">
        <v>0</v>
      </c>
      <c r="J11" s="119">
        <v>0</v>
      </c>
      <c r="K11" s="119">
        <v>0</v>
      </c>
      <c r="L11" s="119">
        <v>0</v>
      </c>
      <c r="M11" s="123">
        <f t="shared" si="0"/>
        <v>0</v>
      </c>
      <c r="N11" s="118">
        <v>0</v>
      </c>
      <c r="O11" s="119">
        <v>0</v>
      </c>
      <c r="P11" s="163">
        <v>0</v>
      </c>
    </row>
    <row r="12" spans="1:16" x14ac:dyDescent="0.25">
      <c r="A12" s="116" t="str">
        <f>'[3]A4-FinPerf RE'!A12</f>
        <v>Rental of facilities and equipment</v>
      </c>
      <c r="B12" s="118">
        <v>37811.829999999994</v>
      </c>
      <c r="C12" s="119">
        <v>37811.829999999994</v>
      </c>
      <c r="D12" s="119">
        <v>37811.829999999994</v>
      </c>
      <c r="E12" s="119">
        <v>37811.829999999994</v>
      </c>
      <c r="F12" s="119">
        <v>37811.829999999994</v>
      </c>
      <c r="G12" s="119">
        <v>37811.829999999994</v>
      </c>
      <c r="H12" s="119">
        <v>37811.829999999994</v>
      </c>
      <c r="I12" s="119">
        <v>37811.829999999994</v>
      </c>
      <c r="J12" s="119">
        <v>37811.829999999994</v>
      </c>
      <c r="K12" s="119">
        <v>37811.829999999994</v>
      </c>
      <c r="L12" s="119">
        <v>37811.829999999994</v>
      </c>
      <c r="M12" s="123">
        <f t="shared" si="0"/>
        <v>33069.869999999995</v>
      </c>
      <c r="N12" s="118">
        <v>449000</v>
      </c>
      <c r="O12" s="119">
        <v>481000</v>
      </c>
      <c r="P12" s="163">
        <v>506000</v>
      </c>
    </row>
    <row r="13" spans="1:16" x14ac:dyDescent="0.25">
      <c r="A13" s="116" t="str">
        <f>'[3]A4-FinPerf RE'!A13</f>
        <v>Interest earned - external investments</v>
      </c>
      <c r="B13" s="118">
        <v>276512.41000000003</v>
      </c>
      <c r="C13" s="119">
        <v>276512.41000000003</v>
      </c>
      <c r="D13" s="119">
        <v>276512.41000000003</v>
      </c>
      <c r="E13" s="119">
        <v>276512.41000000003</v>
      </c>
      <c r="F13" s="119">
        <v>276512.41000000003</v>
      </c>
      <c r="G13" s="119">
        <v>276512.41000000003</v>
      </c>
      <c r="H13" s="119">
        <v>276512.41000000003</v>
      </c>
      <c r="I13" s="119">
        <v>276512.41000000003</v>
      </c>
      <c r="J13" s="119">
        <v>276512.41000000003</v>
      </c>
      <c r="K13" s="119">
        <v>276512.41000000003</v>
      </c>
      <c r="L13" s="119">
        <v>276512.41000000003</v>
      </c>
      <c r="M13" s="123">
        <f t="shared" si="0"/>
        <v>243363.48999999883</v>
      </c>
      <c r="N13" s="118">
        <v>3285000</v>
      </c>
      <c r="O13" s="119">
        <v>3515000</v>
      </c>
      <c r="P13" s="163">
        <v>3697000</v>
      </c>
    </row>
    <row r="14" spans="1:16" x14ac:dyDescent="0.25">
      <c r="A14" s="116" t="str">
        <f>'[3]A4-FinPerf RE'!A14</f>
        <v>Interest earned - outstanding debtors</v>
      </c>
      <c r="B14" s="118">
        <v>1008500.01</v>
      </c>
      <c r="C14" s="119">
        <v>1008500.01</v>
      </c>
      <c r="D14" s="119">
        <v>1008500.01</v>
      </c>
      <c r="E14" s="119">
        <v>1008500.01</v>
      </c>
      <c r="F14" s="119">
        <v>1008500.01</v>
      </c>
      <c r="G14" s="119">
        <v>1008500.01</v>
      </c>
      <c r="H14" s="119">
        <v>1008500.01</v>
      </c>
      <c r="I14" s="119">
        <v>1008500.01</v>
      </c>
      <c r="J14" s="119">
        <v>1008500.01</v>
      </c>
      <c r="K14" s="119">
        <v>1008500.01</v>
      </c>
      <c r="L14" s="119">
        <v>1008500.01</v>
      </c>
      <c r="M14" s="123">
        <f t="shared" si="0"/>
        <v>887499.8900000006</v>
      </c>
      <c r="N14" s="118">
        <v>11981000</v>
      </c>
      <c r="O14" s="119">
        <v>12819000</v>
      </c>
      <c r="P14" s="163">
        <v>13485000</v>
      </c>
    </row>
    <row r="15" spans="1:16" x14ac:dyDescent="0.25">
      <c r="A15" s="116" t="str">
        <f>'[3]A4-FinPerf RE'!A15</f>
        <v>Dividends received</v>
      </c>
      <c r="B15" s="118">
        <v>0</v>
      </c>
      <c r="C15" s="119">
        <v>0</v>
      </c>
      <c r="D15" s="119">
        <v>0</v>
      </c>
      <c r="E15" s="119">
        <v>0</v>
      </c>
      <c r="F15" s="119">
        <v>0</v>
      </c>
      <c r="G15" s="119">
        <v>0</v>
      </c>
      <c r="H15" s="119">
        <v>0</v>
      </c>
      <c r="I15" s="119">
        <v>0</v>
      </c>
      <c r="J15" s="119">
        <v>0</v>
      </c>
      <c r="K15" s="119">
        <v>0</v>
      </c>
      <c r="L15" s="119">
        <v>0</v>
      </c>
      <c r="M15" s="123">
        <f t="shared" si="0"/>
        <v>0</v>
      </c>
      <c r="N15" s="118">
        <v>0</v>
      </c>
      <c r="O15" s="119">
        <v>0</v>
      </c>
      <c r="P15" s="163">
        <v>0</v>
      </c>
    </row>
    <row r="16" spans="1:16" x14ac:dyDescent="0.25">
      <c r="A16" s="116" t="str">
        <f>'[3]A4-FinPerf RE'!A16</f>
        <v>Fines</v>
      </c>
      <c r="B16" s="118">
        <v>138112.65000000002</v>
      </c>
      <c r="C16" s="119">
        <v>138112.65000000002</v>
      </c>
      <c r="D16" s="119">
        <v>138112.65000000002</v>
      </c>
      <c r="E16" s="119">
        <v>138112.65000000002</v>
      </c>
      <c r="F16" s="119">
        <v>138112.65000000002</v>
      </c>
      <c r="G16" s="119">
        <v>138112.65000000002</v>
      </c>
      <c r="H16" s="119">
        <v>138112.65000000002</v>
      </c>
      <c r="I16" s="119">
        <v>138112.65000000002</v>
      </c>
      <c r="J16" s="119">
        <v>138112.65000000002</v>
      </c>
      <c r="K16" s="119">
        <v>138112.65000000002</v>
      </c>
      <c r="L16" s="119">
        <v>138112.65000000002</v>
      </c>
      <c r="M16" s="123">
        <f t="shared" si="0"/>
        <v>121760.85000000009</v>
      </c>
      <c r="N16" s="118">
        <v>1641000</v>
      </c>
      <c r="O16" s="119">
        <v>1756000</v>
      </c>
      <c r="P16" s="163">
        <v>1847000</v>
      </c>
    </row>
    <row r="17" spans="1:16" x14ac:dyDescent="0.25">
      <c r="A17" s="116" t="str">
        <f>'[3]A4-FinPerf RE'!A17</f>
        <v>Licences and permits</v>
      </c>
      <c r="B17" s="118">
        <v>947025.57000000007</v>
      </c>
      <c r="C17" s="119">
        <v>947025.57000000007</v>
      </c>
      <c r="D17" s="119">
        <v>947025.57000000007</v>
      </c>
      <c r="E17" s="119">
        <v>947025.57000000007</v>
      </c>
      <c r="F17" s="119">
        <v>947025.57000000007</v>
      </c>
      <c r="G17" s="119">
        <v>947025.57000000007</v>
      </c>
      <c r="H17" s="119">
        <v>947025.57000000007</v>
      </c>
      <c r="I17" s="119">
        <v>947025.57000000007</v>
      </c>
      <c r="J17" s="119">
        <v>947025.57000000007</v>
      </c>
      <c r="K17" s="119">
        <v>947025.57000000007</v>
      </c>
      <c r="L17" s="119">
        <v>947025.57000000007</v>
      </c>
      <c r="M17" s="123">
        <f t="shared" si="0"/>
        <v>833718.72999999858</v>
      </c>
      <c r="N17" s="118">
        <v>11251000</v>
      </c>
      <c r="O17" s="119">
        <v>12037000</v>
      </c>
      <c r="P17" s="163">
        <v>12663000</v>
      </c>
    </row>
    <row r="18" spans="1:16" x14ac:dyDescent="0.25">
      <c r="A18" s="116" t="str">
        <f>'[3]A4-FinPerf RE'!A18</f>
        <v>Agency services</v>
      </c>
      <c r="B18" s="118">
        <v>0</v>
      </c>
      <c r="C18" s="119">
        <v>0</v>
      </c>
      <c r="D18" s="119">
        <v>0</v>
      </c>
      <c r="E18" s="119">
        <v>0</v>
      </c>
      <c r="F18" s="119">
        <v>0</v>
      </c>
      <c r="G18" s="119">
        <v>0</v>
      </c>
      <c r="H18" s="119">
        <v>0</v>
      </c>
      <c r="I18" s="119">
        <v>0</v>
      </c>
      <c r="J18" s="119">
        <v>0</v>
      </c>
      <c r="K18" s="119">
        <v>0</v>
      </c>
      <c r="L18" s="119">
        <v>0</v>
      </c>
      <c r="M18" s="123">
        <f t="shared" si="0"/>
        <v>0</v>
      </c>
      <c r="N18" s="118">
        <v>0</v>
      </c>
      <c r="O18" s="119">
        <v>0</v>
      </c>
      <c r="P18" s="163">
        <v>0</v>
      </c>
    </row>
    <row r="19" spans="1:16" x14ac:dyDescent="0.25">
      <c r="A19" s="164" t="s">
        <v>693</v>
      </c>
      <c r="B19" s="118">
        <v>120000000</v>
      </c>
      <c r="C19" s="119">
        <v>11600000</v>
      </c>
      <c r="D19" s="119">
        <v>5000000</v>
      </c>
      <c r="E19" s="119">
        <v>1920000</v>
      </c>
      <c r="F19" s="119">
        <v>144000000</v>
      </c>
      <c r="G19" s="119">
        <v>0</v>
      </c>
      <c r="H19" s="119">
        <v>0</v>
      </c>
      <c r="I19" s="119">
        <v>0</v>
      </c>
      <c r="J19" s="119">
        <v>72490000</v>
      </c>
      <c r="K19" s="119">
        <v>0</v>
      </c>
      <c r="L19" s="119">
        <v>0</v>
      </c>
      <c r="M19" s="123">
        <f t="shared" si="0"/>
        <v>5000000</v>
      </c>
      <c r="N19" s="118">
        <v>360010000</v>
      </c>
      <c r="O19" s="119">
        <v>369813000</v>
      </c>
      <c r="P19" s="163">
        <v>367641000</v>
      </c>
    </row>
    <row r="20" spans="1:16" x14ac:dyDescent="0.25">
      <c r="A20" s="116" t="str">
        <f>'[3]A4-FinPerf RE'!A20</f>
        <v>Other revenue</v>
      </c>
      <c r="B20" s="118">
        <v>1746458.2799999998</v>
      </c>
      <c r="C20" s="119">
        <v>1746458.2799999998</v>
      </c>
      <c r="D20" s="119">
        <v>1746458.2799999998</v>
      </c>
      <c r="E20" s="119">
        <v>1746458.2799999998</v>
      </c>
      <c r="F20" s="119">
        <v>1746458.2799999998</v>
      </c>
      <c r="G20" s="119">
        <v>1746458.2799999998</v>
      </c>
      <c r="H20" s="119">
        <v>1746458.2799999998</v>
      </c>
      <c r="I20" s="119">
        <v>1746458.2799999998</v>
      </c>
      <c r="J20" s="119">
        <v>1746458.2799999998</v>
      </c>
      <c r="K20" s="119">
        <v>1746458.2799999998</v>
      </c>
      <c r="L20" s="119">
        <v>1746458.2799999998</v>
      </c>
      <c r="M20" s="123">
        <f t="shared" si="0"/>
        <v>1536958.9200000018</v>
      </c>
      <c r="N20" s="118">
        <v>20748000</v>
      </c>
      <c r="O20" s="119">
        <v>22199000</v>
      </c>
      <c r="P20" s="163">
        <v>23353000</v>
      </c>
    </row>
    <row r="21" spans="1:16" x14ac:dyDescent="0.25">
      <c r="A21" s="165" t="s">
        <v>694</v>
      </c>
      <c r="B21" s="166">
        <f t="shared" ref="B21:L21" si="1">SUM(B5:B20)</f>
        <v>152718254.01999998</v>
      </c>
      <c r="C21" s="167">
        <f t="shared" si="1"/>
        <v>44318254.019999996</v>
      </c>
      <c r="D21" s="167">
        <f t="shared" si="1"/>
        <v>37718254.019999996</v>
      </c>
      <c r="E21" s="167">
        <f t="shared" si="1"/>
        <v>34638254.019999988</v>
      </c>
      <c r="F21" s="167">
        <f t="shared" si="1"/>
        <v>176718254.01999998</v>
      </c>
      <c r="G21" s="167">
        <f t="shared" si="1"/>
        <v>32718254.019999992</v>
      </c>
      <c r="H21" s="167">
        <f t="shared" si="1"/>
        <v>32718254.019999992</v>
      </c>
      <c r="I21" s="167">
        <f t="shared" si="1"/>
        <v>32718254.019999992</v>
      </c>
      <c r="J21" s="167">
        <f t="shared" si="1"/>
        <v>105208254.02</v>
      </c>
      <c r="K21" s="167">
        <f t="shared" si="1"/>
        <v>32718254.019999992</v>
      </c>
      <c r="L21" s="167">
        <f t="shared" si="1"/>
        <v>32718254.019999992</v>
      </c>
      <c r="M21" s="168">
        <f>SUM(M5:M20)</f>
        <v>36681399.600000173</v>
      </c>
      <c r="N21" s="169">
        <f>SUM(N5:N20)</f>
        <v>751592193.82000005</v>
      </c>
      <c r="O21" s="167">
        <f>SUM(O5:O20)</f>
        <v>803818869.01999998</v>
      </c>
      <c r="P21" s="170">
        <f>SUM(P5:P20)</f>
        <v>846896872.85000014</v>
      </c>
    </row>
    <row r="22" spans="1:16" x14ac:dyDescent="0.25">
      <c r="A22" s="171"/>
      <c r="B22" s="172"/>
      <c r="C22" s="124"/>
      <c r="D22" s="124"/>
      <c r="E22" s="124"/>
      <c r="F22" s="124"/>
      <c r="G22" s="124"/>
      <c r="H22" s="124"/>
      <c r="I22" s="124"/>
      <c r="J22" s="124"/>
      <c r="K22" s="124"/>
      <c r="L22" s="124"/>
      <c r="M22" s="125"/>
      <c r="N22" s="173"/>
      <c r="O22" s="124"/>
      <c r="P22" s="174"/>
    </row>
    <row r="23" spans="1:16" x14ac:dyDescent="0.25">
      <c r="A23" s="175" t="s">
        <v>695</v>
      </c>
      <c r="B23" s="172"/>
      <c r="C23" s="124"/>
      <c r="D23" s="124"/>
      <c r="E23" s="124"/>
      <c r="F23" s="124"/>
      <c r="G23" s="124"/>
      <c r="H23" s="124"/>
      <c r="I23" s="124"/>
      <c r="J23" s="124"/>
      <c r="K23" s="124"/>
      <c r="L23" s="124"/>
      <c r="M23" s="125"/>
      <c r="N23" s="173"/>
      <c r="O23" s="124"/>
      <c r="P23" s="174"/>
    </row>
    <row r="24" spans="1:16" x14ac:dyDescent="0.25">
      <c r="A24" s="176" t="s">
        <v>696</v>
      </c>
      <c r="B24" s="118">
        <v>0</v>
      </c>
      <c r="C24" s="119">
        <v>0</v>
      </c>
      <c r="D24" s="119">
        <v>0</v>
      </c>
      <c r="E24" s="119">
        <v>4590000</v>
      </c>
      <c r="F24" s="119">
        <v>43609000</v>
      </c>
      <c r="G24" s="119">
        <v>5780000</v>
      </c>
      <c r="H24" s="119">
        <v>1190000</v>
      </c>
      <c r="I24" s="119">
        <v>0</v>
      </c>
      <c r="J24" s="119">
        <v>74095000</v>
      </c>
      <c r="K24" s="119">
        <v>0</v>
      </c>
      <c r="L24" s="119">
        <v>0</v>
      </c>
      <c r="M24" s="125">
        <f t="shared" ref="M24:M32" si="2">N24-SUM(B24:L24)</f>
        <v>0</v>
      </c>
      <c r="N24" s="118">
        <v>129264000</v>
      </c>
      <c r="O24" s="119">
        <v>136892000</v>
      </c>
      <c r="P24" s="163">
        <v>143831000</v>
      </c>
    </row>
    <row r="25" spans="1:16" x14ac:dyDescent="0.25">
      <c r="A25" s="177" t="str">
        <f>'[3]A4-FinPerf RE'!A40&amp;" &amp; "&amp;'[3]A4-FinPerf RE'!A41</f>
        <v>Contributions recognised - capital &amp; Contributed assets</v>
      </c>
      <c r="B25" s="118">
        <v>0</v>
      </c>
      <c r="C25" s="119">
        <v>0</v>
      </c>
      <c r="D25" s="119">
        <v>0</v>
      </c>
      <c r="E25" s="119">
        <v>0</v>
      </c>
      <c r="F25" s="119">
        <v>0</v>
      </c>
      <c r="G25" s="119">
        <v>0</v>
      </c>
      <c r="H25" s="119">
        <v>0</v>
      </c>
      <c r="I25" s="119">
        <v>0</v>
      </c>
      <c r="J25" s="119">
        <v>0</v>
      </c>
      <c r="K25" s="119">
        <v>0</v>
      </c>
      <c r="L25" s="119">
        <v>0</v>
      </c>
      <c r="M25" s="125">
        <f t="shared" si="2"/>
        <v>0</v>
      </c>
      <c r="N25" s="118">
        <v>0</v>
      </c>
      <c r="O25" s="119">
        <v>0</v>
      </c>
      <c r="P25" s="163">
        <v>0</v>
      </c>
    </row>
    <row r="26" spans="1:16" x14ac:dyDescent="0.25">
      <c r="A26" s="177" t="str">
        <f>'[3]A7-CFlow'!A21</f>
        <v>Proceeds on disposal of PPE</v>
      </c>
      <c r="B26" s="118">
        <v>0</v>
      </c>
      <c r="C26" s="119">
        <v>0</v>
      </c>
      <c r="D26" s="119">
        <v>0</v>
      </c>
      <c r="E26" s="119">
        <v>0</v>
      </c>
      <c r="F26" s="119">
        <v>0</v>
      </c>
      <c r="G26" s="119">
        <v>0</v>
      </c>
      <c r="H26" s="119">
        <v>0</v>
      </c>
      <c r="I26" s="119">
        <v>0</v>
      </c>
      <c r="J26" s="119">
        <v>0</v>
      </c>
      <c r="K26" s="119">
        <v>0</v>
      </c>
      <c r="L26" s="119">
        <v>0</v>
      </c>
      <c r="M26" s="125">
        <f t="shared" si="2"/>
        <v>0</v>
      </c>
      <c r="N26" s="118">
        <v>0</v>
      </c>
      <c r="O26" s="119">
        <v>0</v>
      </c>
      <c r="P26" s="163">
        <v>0</v>
      </c>
    </row>
    <row r="27" spans="1:16" x14ac:dyDescent="0.25">
      <c r="A27" s="177" t="str">
        <f>'[3]A7-CFlow'!A31</f>
        <v>Short term loans</v>
      </c>
      <c r="B27" s="118">
        <v>0</v>
      </c>
      <c r="C27" s="119">
        <v>0</v>
      </c>
      <c r="D27" s="119">
        <v>0</v>
      </c>
      <c r="E27" s="119">
        <v>0</v>
      </c>
      <c r="F27" s="119">
        <v>0</v>
      </c>
      <c r="G27" s="119">
        <v>0</v>
      </c>
      <c r="H27" s="119">
        <v>0</v>
      </c>
      <c r="I27" s="119">
        <v>0</v>
      </c>
      <c r="J27" s="119">
        <v>0</v>
      </c>
      <c r="K27" s="119">
        <v>0</v>
      </c>
      <c r="L27" s="119">
        <v>0</v>
      </c>
      <c r="M27" s="125">
        <f t="shared" si="2"/>
        <v>0</v>
      </c>
      <c r="N27" s="118">
        <v>0</v>
      </c>
      <c r="O27" s="119">
        <v>0</v>
      </c>
      <c r="P27" s="163">
        <v>0</v>
      </c>
    </row>
    <row r="28" spans="1:16" x14ac:dyDescent="0.25">
      <c r="A28" s="177" t="str">
        <f>'[3]A7-CFlow'!A32</f>
        <v>Borrowing long term/refinancing</v>
      </c>
      <c r="B28" s="118">
        <v>0</v>
      </c>
      <c r="C28" s="119">
        <v>0</v>
      </c>
      <c r="D28" s="119">
        <v>0</v>
      </c>
      <c r="E28" s="119">
        <v>0</v>
      </c>
      <c r="F28" s="119">
        <v>0</v>
      </c>
      <c r="G28" s="119">
        <v>0</v>
      </c>
      <c r="H28" s="119">
        <v>0</v>
      </c>
      <c r="I28" s="119">
        <v>0</v>
      </c>
      <c r="J28" s="119">
        <v>0</v>
      </c>
      <c r="K28" s="119">
        <v>0</v>
      </c>
      <c r="L28" s="119">
        <v>0</v>
      </c>
      <c r="M28" s="125">
        <f t="shared" si="2"/>
        <v>0</v>
      </c>
      <c r="N28" s="118">
        <v>0</v>
      </c>
      <c r="O28" s="119">
        <v>0</v>
      </c>
      <c r="P28" s="163">
        <v>0</v>
      </c>
    </row>
    <row r="29" spans="1:16" x14ac:dyDescent="0.25">
      <c r="A29" s="177" t="str">
        <f>'[3]A7-CFlow'!A33</f>
        <v>Increase (decrease) in consumer deposits</v>
      </c>
      <c r="B29" s="118">
        <v>0</v>
      </c>
      <c r="C29" s="119">
        <v>0</v>
      </c>
      <c r="D29" s="119">
        <v>0</v>
      </c>
      <c r="E29" s="119">
        <v>0</v>
      </c>
      <c r="F29" s="119">
        <v>0</v>
      </c>
      <c r="G29" s="119">
        <v>0</v>
      </c>
      <c r="H29" s="119">
        <v>0</v>
      </c>
      <c r="I29" s="119">
        <v>0</v>
      </c>
      <c r="J29" s="119">
        <v>0</v>
      </c>
      <c r="K29" s="119">
        <v>0</v>
      </c>
      <c r="L29" s="119">
        <v>0</v>
      </c>
      <c r="M29" s="125">
        <f t="shared" si="2"/>
        <v>0</v>
      </c>
      <c r="N29" s="118">
        <v>0</v>
      </c>
      <c r="O29" s="119">
        <v>0</v>
      </c>
      <c r="P29" s="163">
        <v>0</v>
      </c>
    </row>
    <row r="30" spans="1:16" x14ac:dyDescent="0.25">
      <c r="A30" s="177" t="str">
        <f>'[3]A7-CFlow'!A22</f>
        <v>Decrease (Increase) in non-current debtors</v>
      </c>
      <c r="B30" s="118">
        <v>0</v>
      </c>
      <c r="C30" s="119">
        <v>0</v>
      </c>
      <c r="D30" s="119">
        <v>0</v>
      </c>
      <c r="E30" s="119">
        <v>0</v>
      </c>
      <c r="F30" s="119">
        <v>0</v>
      </c>
      <c r="G30" s="119">
        <v>0</v>
      </c>
      <c r="H30" s="119">
        <v>0</v>
      </c>
      <c r="I30" s="119">
        <v>0</v>
      </c>
      <c r="J30" s="119">
        <v>0</v>
      </c>
      <c r="K30" s="119">
        <v>0</v>
      </c>
      <c r="L30" s="119">
        <v>0</v>
      </c>
      <c r="M30" s="125">
        <f t="shared" si="2"/>
        <v>0</v>
      </c>
      <c r="N30" s="118">
        <v>0</v>
      </c>
      <c r="O30" s="119">
        <v>0</v>
      </c>
      <c r="P30" s="163">
        <v>0</v>
      </c>
    </row>
    <row r="31" spans="1:16" x14ac:dyDescent="0.25">
      <c r="A31" s="177" t="str">
        <f>'[3]A7-CFlow'!A23</f>
        <v>Decrease (increase) other non-current receivables</v>
      </c>
      <c r="B31" s="118">
        <v>0</v>
      </c>
      <c r="C31" s="119">
        <v>0</v>
      </c>
      <c r="D31" s="119">
        <v>0</v>
      </c>
      <c r="E31" s="119">
        <v>0</v>
      </c>
      <c r="F31" s="119">
        <v>0</v>
      </c>
      <c r="G31" s="119">
        <v>0</v>
      </c>
      <c r="H31" s="119">
        <v>0</v>
      </c>
      <c r="I31" s="119">
        <v>0</v>
      </c>
      <c r="J31" s="119">
        <v>0</v>
      </c>
      <c r="K31" s="119">
        <v>0</v>
      </c>
      <c r="L31" s="119">
        <v>0</v>
      </c>
      <c r="M31" s="125">
        <f t="shared" si="2"/>
        <v>0</v>
      </c>
      <c r="N31" s="118">
        <v>0</v>
      </c>
      <c r="O31" s="119">
        <v>0</v>
      </c>
      <c r="P31" s="163">
        <v>0</v>
      </c>
    </row>
    <row r="32" spans="1:16" x14ac:dyDescent="0.25">
      <c r="A32" s="177" t="str">
        <f>'[3]A7-CFlow'!A24</f>
        <v>Decrease (increase) in non-current investments</v>
      </c>
      <c r="B32" s="118">
        <v>0</v>
      </c>
      <c r="C32" s="119">
        <v>0</v>
      </c>
      <c r="D32" s="119">
        <v>0</v>
      </c>
      <c r="E32" s="119">
        <v>0</v>
      </c>
      <c r="F32" s="119">
        <v>0</v>
      </c>
      <c r="G32" s="119">
        <v>0</v>
      </c>
      <c r="H32" s="119">
        <v>0</v>
      </c>
      <c r="I32" s="119">
        <v>0</v>
      </c>
      <c r="J32" s="119">
        <v>0</v>
      </c>
      <c r="K32" s="119">
        <v>0</v>
      </c>
      <c r="L32" s="119">
        <v>0</v>
      </c>
      <c r="M32" s="125">
        <f t="shared" si="2"/>
        <v>0</v>
      </c>
      <c r="N32" s="118">
        <v>0</v>
      </c>
      <c r="O32" s="119">
        <v>0</v>
      </c>
      <c r="P32" s="163">
        <v>0</v>
      </c>
    </row>
    <row r="33" spans="1:16" x14ac:dyDescent="0.25">
      <c r="A33" s="178" t="s">
        <v>697</v>
      </c>
      <c r="B33" s="179">
        <f t="shared" ref="B33:L33" si="3">SUM(B21:B32)</f>
        <v>152718254.01999998</v>
      </c>
      <c r="C33" s="180">
        <f t="shared" si="3"/>
        <v>44318254.019999996</v>
      </c>
      <c r="D33" s="180">
        <f t="shared" si="3"/>
        <v>37718254.019999996</v>
      </c>
      <c r="E33" s="180">
        <f t="shared" si="3"/>
        <v>39228254.019999988</v>
      </c>
      <c r="F33" s="180">
        <f t="shared" si="3"/>
        <v>220327254.01999998</v>
      </c>
      <c r="G33" s="180">
        <f t="shared" si="3"/>
        <v>38498254.019999996</v>
      </c>
      <c r="H33" s="180">
        <f t="shared" si="3"/>
        <v>33908254.019999996</v>
      </c>
      <c r="I33" s="180">
        <f t="shared" si="3"/>
        <v>32718254.019999992</v>
      </c>
      <c r="J33" s="180">
        <f t="shared" si="3"/>
        <v>179303254.01999998</v>
      </c>
      <c r="K33" s="180">
        <f t="shared" si="3"/>
        <v>32718254.019999992</v>
      </c>
      <c r="L33" s="180">
        <f t="shared" si="3"/>
        <v>32718254.019999992</v>
      </c>
      <c r="M33" s="181">
        <f>SUM(M21:M32)</f>
        <v>36681399.600000173</v>
      </c>
      <c r="N33" s="182">
        <f>SUM(N21:N32)</f>
        <v>880856193.82000005</v>
      </c>
      <c r="O33" s="180">
        <f>SUM(O21:O32)</f>
        <v>940710869.01999998</v>
      </c>
      <c r="P33" s="183">
        <f>SUM(P21:P32)</f>
        <v>990727872.85000014</v>
      </c>
    </row>
    <row r="34" spans="1:16" x14ac:dyDescent="0.25">
      <c r="A34" s="184"/>
      <c r="B34" s="172"/>
      <c r="C34" s="124"/>
      <c r="D34" s="124"/>
      <c r="E34" s="124"/>
      <c r="F34" s="124"/>
      <c r="G34" s="124"/>
      <c r="H34" s="124"/>
      <c r="I34" s="124"/>
      <c r="J34" s="124"/>
      <c r="K34" s="124"/>
      <c r="L34" s="124"/>
      <c r="M34" s="125"/>
      <c r="N34" s="173"/>
      <c r="O34" s="124"/>
      <c r="P34" s="174"/>
    </row>
    <row r="35" spans="1:16" x14ac:dyDescent="0.25">
      <c r="A35" s="185" t="s">
        <v>698</v>
      </c>
      <c r="B35" s="172"/>
      <c r="C35" s="124"/>
      <c r="D35" s="124"/>
      <c r="E35" s="124"/>
      <c r="F35" s="124"/>
      <c r="G35" s="124"/>
      <c r="H35" s="124"/>
      <c r="I35" s="124"/>
      <c r="J35" s="124"/>
      <c r="K35" s="124"/>
      <c r="L35" s="124"/>
      <c r="M35" s="125"/>
      <c r="N35" s="186"/>
      <c r="O35" s="124"/>
      <c r="P35" s="174"/>
    </row>
    <row r="36" spans="1:16" x14ac:dyDescent="0.25">
      <c r="A36" s="177" t="s">
        <v>699</v>
      </c>
      <c r="B36" s="118">
        <v>18450000</v>
      </c>
      <c r="C36" s="119">
        <v>18950000</v>
      </c>
      <c r="D36" s="119">
        <v>18650000</v>
      </c>
      <c r="E36" s="119">
        <v>18880000</v>
      </c>
      <c r="F36" s="119">
        <v>18450000</v>
      </c>
      <c r="G36" s="119">
        <v>32074000</v>
      </c>
      <c r="H36" s="119">
        <v>18950000</v>
      </c>
      <c r="I36" s="119">
        <v>18990000</v>
      </c>
      <c r="J36" s="119">
        <v>18780000</v>
      </c>
      <c r="K36" s="119">
        <v>18990000</v>
      </c>
      <c r="L36" s="119">
        <v>18780000</v>
      </c>
      <c r="M36" s="125">
        <f t="shared" ref="M36:M45" si="4">N36-SUM(B36:L36)</f>
        <v>21233438.299999863</v>
      </c>
      <c r="N36" s="118">
        <v>241177438.29999986</v>
      </c>
      <c r="O36" s="119">
        <v>254442197.43999976</v>
      </c>
      <c r="P36" s="163">
        <v>267927633.86000025</v>
      </c>
    </row>
    <row r="37" spans="1:16" x14ac:dyDescent="0.25">
      <c r="A37" s="177" t="s">
        <v>700</v>
      </c>
      <c r="B37" s="118">
        <v>1913681.5699999996</v>
      </c>
      <c r="C37" s="119">
        <v>1913681.5699999996</v>
      </c>
      <c r="D37" s="119">
        <v>1913681.5699999996</v>
      </c>
      <c r="E37" s="119">
        <v>1913681.5699999996</v>
      </c>
      <c r="F37" s="119">
        <v>1913681.5699999996</v>
      </c>
      <c r="G37" s="119">
        <v>1913681.5699999996</v>
      </c>
      <c r="H37" s="119">
        <v>1913681.5699999996</v>
      </c>
      <c r="I37" s="119">
        <v>1913681.5699999996</v>
      </c>
      <c r="J37" s="119">
        <v>1913681.5699999996</v>
      </c>
      <c r="K37" s="119">
        <v>1913681.5699999996</v>
      </c>
      <c r="L37" s="119">
        <v>1913681.5699999996</v>
      </c>
      <c r="M37" s="125">
        <f t="shared" si="4"/>
        <v>1559609.7300000004</v>
      </c>
      <c r="N37" s="118">
        <v>22610107</v>
      </c>
      <c r="O37" s="119">
        <v>23944103</v>
      </c>
      <c r="P37" s="163">
        <v>25284973</v>
      </c>
    </row>
    <row r="38" spans="1:16" x14ac:dyDescent="0.25">
      <c r="A38" s="177" t="s">
        <v>701</v>
      </c>
      <c r="B38" s="118">
        <v>520286.54</v>
      </c>
      <c r="C38" s="119">
        <v>520286.54</v>
      </c>
      <c r="D38" s="119">
        <v>520286.54</v>
      </c>
      <c r="E38" s="119">
        <v>520286.54</v>
      </c>
      <c r="F38" s="119">
        <v>520286.54</v>
      </c>
      <c r="G38" s="119">
        <v>520286.54</v>
      </c>
      <c r="H38" s="119">
        <v>520286.54</v>
      </c>
      <c r="I38" s="119">
        <v>520286.54</v>
      </c>
      <c r="J38" s="119">
        <v>520286.54</v>
      </c>
      <c r="K38" s="119">
        <v>520286.54</v>
      </c>
      <c r="L38" s="119">
        <v>520286.54</v>
      </c>
      <c r="M38" s="125">
        <f t="shared" si="4"/>
        <v>457848.06000000052</v>
      </c>
      <c r="N38" s="118">
        <v>6181000</v>
      </c>
      <c r="O38" s="119">
        <v>6613000</v>
      </c>
      <c r="P38" s="163">
        <v>6957000</v>
      </c>
    </row>
    <row r="39" spans="1:16" x14ac:dyDescent="0.25">
      <c r="A39" s="177" t="s">
        <v>702</v>
      </c>
      <c r="B39" s="118">
        <v>18078244.34</v>
      </c>
      <c r="C39" s="119">
        <v>18178000.34</v>
      </c>
      <c r="D39" s="119">
        <v>18757000.34</v>
      </c>
      <c r="E39" s="119">
        <v>17654000</v>
      </c>
      <c r="F39" s="119">
        <v>16000000</v>
      </c>
      <c r="G39" s="119">
        <v>16800000</v>
      </c>
      <c r="H39" s="119">
        <v>17870000</v>
      </c>
      <c r="I39" s="119">
        <v>18978244.34</v>
      </c>
      <c r="J39" s="119">
        <v>19078244.34</v>
      </c>
      <c r="K39" s="119">
        <v>17078888.34</v>
      </c>
      <c r="L39" s="119">
        <v>19078067.34</v>
      </c>
      <c r="M39" s="125">
        <f t="shared" si="4"/>
        <v>19388242.900000006</v>
      </c>
      <c r="N39" s="118">
        <v>216938932.28</v>
      </c>
      <c r="O39" s="119">
        <v>247831036.19999996</v>
      </c>
      <c r="P39" s="163">
        <v>283122175.81</v>
      </c>
    </row>
    <row r="40" spans="1:16" x14ac:dyDescent="0.25">
      <c r="A40" s="177" t="s">
        <v>703</v>
      </c>
      <c r="B40" s="118">
        <v>0</v>
      </c>
      <c r="C40" s="119">
        <v>0</v>
      </c>
      <c r="D40" s="119">
        <v>0</v>
      </c>
      <c r="E40" s="119">
        <v>0</v>
      </c>
      <c r="F40" s="119">
        <v>0</v>
      </c>
      <c r="G40" s="119">
        <v>0</v>
      </c>
      <c r="H40" s="119">
        <v>0</v>
      </c>
      <c r="I40" s="119">
        <v>0</v>
      </c>
      <c r="J40" s="119">
        <v>0</v>
      </c>
      <c r="K40" s="119">
        <v>0</v>
      </c>
      <c r="L40" s="119">
        <v>0</v>
      </c>
      <c r="M40" s="125">
        <f t="shared" si="4"/>
        <v>0</v>
      </c>
      <c r="N40" s="118">
        <v>0</v>
      </c>
      <c r="O40" s="119">
        <v>0</v>
      </c>
      <c r="P40" s="163">
        <v>0</v>
      </c>
    </row>
    <row r="41" spans="1:16" x14ac:dyDescent="0.25">
      <c r="A41" s="177" t="s">
        <v>704</v>
      </c>
      <c r="B41" s="118">
        <v>0</v>
      </c>
      <c r="C41" s="119">
        <v>0</v>
      </c>
      <c r="D41" s="119">
        <v>0</v>
      </c>
      <c r="E41" s="119">
        <v>0</v>
      </c>
      <c r="F41" s="119">
        <v>0</v>
      </c>
      <c r="G41" s="119">
        <v>0</v>
      </c>
      <c r="H41" s="119">
        <v>0</v>
      </c>
      <c r="I41" s="119">
        <v>0</v>
      </c>
      <c r="J41" s="119">
        <v>0</v>
      </c>
      <c r="K41" s="119">
        <v>0</v>
      </c>
      <c r="L41" s="119">
        <v>0</v>
      </c>
      <c r="M41" s="125">
        <f t="shared" si="4"/>
        <v>0</v>
      </c>
      <c r="N41" s="118">
        <v>0</v>
      </c>
      <c r="O41" s="119">
        <v>0</v>
      </c>
      <c r="P41" s="163">
        <v>0</v>
      </c>
    </row>
    <row r="42" spans="1:16" x14ac:dyDescent="0.25">
      <c r="A42" s="177" t="s">
        <v>705</v>
      </c>
      <c r="B42" s="118">
        <v>0</v>
      </c>
      <c r="C42" s="119">
        <v>0</v>
      </c>
      <c r="D42" s="119">
        <v>0</v>
      </c>
      <c r="E42" s="119">
        <v>0</v>
      </c>
      <c r="F42" s="119">
        <v>0</v>
      </c>
      <c r="G42" s="119">
        <v>0</v>
      </c>
      <c r="H42" s="119">
        <v>0</v>
      </c>
      <c r="I42" s="119">
        <v>0</v>
      </c>
      <c r="J42" s="119">
        <v>0</v>
      </c>
      <c r="K42" s="119">
        <v>0</v>
      </c>
      <c r="L42" s="119">
        <v>0</v>
      </c>
      <c r="M42" s="125">
        <f t="shared" si="4"/>
        <v>0</v>
      </c>
      <c r="N42" s="118">
        <v>0</v>
      </c>
      <c r="O42" s="119">
        <v>0</v>
      </c>
      <c r="P42" s="163">
        <v>0</v>
      </c>
    </row>
    <row r="43" spans="1:16" x14ac:dyDescent="0.25">
      <c r="A43" s="177" t="s">
        <v>706</v>
      </c>
      <c r="B43" s="118">
        <v>0</v>
      </c>
      <c r="C43" s="119">
        <v>0</v>
      </c>
      <c r="D43" s="119">
        <v>0</v>
      </c>
      <c r="E43" s="119">
        <v>0</v>
      </c>
      <c r="F43" s="119">
        <v>0</v>
      </c>
      <c r="G43" s="119">
        <v>0</v>
      </c>
      <c r="H43" s="119">
        <v>0</v>
      </c>
      <c r="I43" s="119">
        <v>0</v>
      </c>
      <c r="J43" s="119">
        <v>0</v>
      </c>
      <c r="K43" s="119">
        <v>0</v>
      </c>
      <c r="L43" s="119">
        <v>0</v>
      </c>
      <c r="M43" s="125">
        <f t="shared" si="4"/>
        <v>0</v>
      </c>
      <c r="N43" s="118">
        <v>0</v>
      </c>
      <c r="O43" s="119">
        <v>0</v>
      </c>
      <c r="P43" s="163">
        <v>0</v>
      </c>
    </row>
    <row r="44" spans="1:16" x14ac:dyDescent="0.25">
      <c r="A44" s="177" t="s">
        <v>707</v>
      </c>
      <c r="B44" s="118">
        <v>0</v>
      </c>
      <c r="C44" s="119">
        <v>0</v>
      </c>
      <c r="D44" s="119">
        <v>0</v>
      </c>
      <c r="E44" s="119">
        <v>0</v>
      </c>
      <c r="F44" s="119">
        <v>0</v>
      </c>
      <c r="G44" s="119">
        <v>0</v>
      </c>
      <c r="H44" s="119">
        <v>0</v>
      </c>
      <c r="I44" s="119">
        <v>0</v>
      </c>
      <c r="J44" s="119">
        <v>0</v>
      </c>
      <c r="K44" s="119">
        <v>0</v>
      </c>
      <c r="L44" s="119">
        <v>0</v>
      </c>
      <c r="M44" s="125">
        <f t="shared" si="4"/>
        <v>0</v>
      </c>
      <c r="N44" s="118">
        <v>0</v>
      </c>
      <c r="O44" s="119">
        <v>0</v>
      </c>
      <c r="P44" s="163">
        <v>0</v>
      </c>
    </row>
    <row r="45" spans="1:16" x14ac:dyDescent="0.25">
      <c r="A45" s="177" t="s">
        <v>708</v>
      </c>
      <c r="B45" s="118">
        <v>1746458.2799999998</v>
      </c>
      <c r="C45" s="119">
        <v>1746458.2799999998</v>
      </c>
      <c r="D45" s="119">
        <v>1746458.2799999998</v>
      </c>
      <c r="E45" s="119">
        <v>1746458.2799999998</v>
      </c>
      <c r="F45" s="119">
        <v>1746458.2799999998</v>
      </c>
      <c r="G45" s="119">
        <v>1746458.2799999998</v>
      </c>
      <c r="H45" s="119">
        <v>1746458.2799999998</v>
      </c>
      <c r="I45" s="119">
        <v>1746458.2799999998</v>
      </c>
      <c r="J45" s="119">
        <v>1746458.2799999998</v>
      </c>
      <c r="K45" s="119">
        <v>1746458.2799999998</v>
      </c>
      <c r="L45" s="119">
        <v>1746458.2799999998</v>
      </c>
      <c r="M45" s="125">
        <f t="shared" si="4"/>
        <v>165584973.83149999</v>
      </c>
      <c r="N45" s="118">
        <v>184796014.91150001</v>
      </c>
      <c r="O45" s="119">
        <v>187462607.21004</v>
      </c>
      <c r="P45" s="163">
        <v>197656659.44150999</v>
      </c>
    </row>
    <row r="46" spans="1:16" x14ac:dyDescent="0.25">
      <c r="A46" s="165" t="s">
        <v>698</v>
      </c>
      <c r="B46" s="166">
        <f t="shared" ref="B46:L46" si="5">SUM(B36:B45)</f>
        <v>40708670.730000004</v>
      </c>
      <c r="C46" s="167">
        <f t="shared" si="5"/>
        <v>41308426.730000004</v>
      </c>
      <c r="D46" s="167">
        <f t="shared" si="5"/>
        <v>41587426.730000004</v>
      </c>
      <c r="E46" s="167">
        <f t="shared" si="5"/>
        <v>40714426.390000001</v>
      </c>
      <c r="F46" s="167">
        <f t="shared" si="5"/>
        <v>38630426.390000001</v>
      </c>
      <c r="G46" s="167">
        <f t="shared" si="5"/>
        <v>53054426.390000001</v>
      </c>
      <c r="H46" s="167">
        <f t="shared" si="5"/>
        <v>41000426.390000001</v>
      </c>
      <c r="I46" s="167">
        <f t="shared" si="5"/>
        <v>42148670.730000004</v>
      </c>
      <c r="J46" s="167">
        <f t="shared" si="5"/>
        <v>42038670.730000004</v>
      </c>
      <c r="K46" s="167">
        <f t="shared" si="5"/>
        <v>40249314.730000004</v>
      </c>
      <c r="L46" s="167">
        <f t="shared" si="5"/>
        <v>42038493.730000004</v>
      </c>
      <c r="M46" s="168">
        <f>SUM(M36:M45)</f>
        <v>208224112.82149985</v>
      </c>
      <c r="N46" s="169">
        <f>SUM(N36:N45)</f>
        <v>671703492.49149978</v>
      </c>
      <c r="O46" s="167">
        <f>SUM(O36:O45)</f>
        <v>720292943.85003972</v>
      </c>
      <c r="P46" s="170">
        <f>SUM(P36:P45)</f>
        <v>780948442.11151028</v>
      </c>
    </row>
    <row r="47" spans="1:16" x14ac:dyDescent="0.25">
      <c r="A47" s="171"/>
      <c r="B47" s="172"/>
      <c r="C47" s="124"/>
      <c r="D47" s="124"/>
      <c r="E47" s="124"/>
      <c r="F47" s="124"/>
      <c r="G47" s="124"/>
      <c r="H47" s="124"/>
      <c r="I47" s="124"/>
      <c r="J47" s="124"/>
      <c r="K47" s="124"/>
      <c r="L47" s="124"/>
      <c r="M47" s="125"/>
      <c r="N47" s="173"/>
      <c r="O47" s="124"/>
      <c r="P47" s="174"/>
    </row>
    <row r="48" spans="1:16" x14ac:dyDescent="0.25">
      <c r="A48" s="165" t="s">
        <v>709</v>
      </c>
      <c r="B48" s="172"/>
      <c r="C48" s="124"/>
      <c r="D48" s="124"/>
      <c r="E48" s="124"/>
      <c r="F48" s="124"/>
      <c r="G48" s="124"/>
      <c r="H48" s="124"/>
      <c r="I48" s="124"/>
      <c r="J48" s="124"/>
      <c r="K48" s="124"/>
      <c r="L48" s="124"/>
      <c r="M48" s="125"/>
      <c r="N48" s="173"/>
      <c r="O48" s="124"/>
      <c r="P48" s="174"/>
    </row>
    <row r="49" spans="1:16" x14ac:dyDescent="0.25">
      <c r="A49" s="177" t="str">
        <f>'[3]A7-CFlow'!A26</f>
        <v>Capital assets</v>
      </c>
      <c r="B49" s="118">
        <v>13874400</v>
      </c>
      <c r="C49" s="119">
        <v>13874400</v>
      </c>
      <c r="D49" s="119">
        <v>13874400</v>
      </c>
      <c r="E49" s="119">
        <v>13874400</v>
      </c>
      <c r="F49" s="119">
        <v>13874400</v>
      </c>
      <c r="G49" s="119">
        <v>13874400</v>
      </c>
      <c r="H49" s="119">
        <v>13874400</v>
      </c>
      <c r="I49" s="119">
        <v>13874400</v>
      </c>
      <c r="J49" s="119">
        <v>13874400</v>
      </c>
      <c r="K49" s="119">
        <v>13874400</v>
      </c>
      <c r="L49" s="119">
        <v>13874400</v>
      </c>
      <c r="M49" s="125">
        <f>N49-SUM(B49:L49)</f>
        <v>11319600</v>
      </c>
      <c r="N49" s="118">
        <v>163938000</v>
      </c>
      <c r="O49" s="119">
        <v>204440000</v>
      </c>
      <c r="P49" s="163">
        <v>192200000</v>
      </c>
    </row>
    <row r="50" spans="1:16" x14ac:dyDescent="0.25">
      <c r="A50" s="177" t="str">
        <f>'[3]A7-CFlow'!A35</f>
        <v>Repayment of borrowing</v>
      </c>
      <c r="B50" s="118">
        <v>0</v>
      </c>
      <c r="C50" s="119">
        <v>0</v>
      </c>
      <c r="D50" s="119">
        <v>0</v>
      </c>
      <c r="E50" s="119">
        <v>900000</v>
      </c>
      <c r="F50" s="119">
        <v>0</v>
      </c>
      <c r="G50" s="119">
        <v>0</v>
      </c>
      <c r="H50" s="119">
        <v>0</v>
      </c>
      <c r="I50" s="119">
        <v>0</v>
      </c>
      <c r="J50" s="119">
        <v>900000</v>
      </c>
      <c r="K50" s="119">
        <v>0</v>
      </c>
      <c r="L50" s="119">
        <v>0</v>
      </c>
      <c r="M50" s="125">
        <f>N50-SUM(B50:L50)</f>
        <v>0</v>
      </c>
      <c r="N50" s="118">
        <v>1800000</v>
      </c>
      <c r="O50" s="119">
        <v>1900000</v>
      </c>
      <c r="P50" s="163">
        <v>2000000</v>
      </c>
    </row>
    <row r="51" spans="1:16" x14ac:dyDescent="0.25">
      <c r="A51" s="177" t="str">
        <f>LEFT(A48,25)</f>
        <v>Other Cash Flows/Payments</v>
      </c>
      <c r="B51" s="118"/>
      <c r="C51" s="119"/>
      <c r="D51" s="119"/>
      <c r="E51" s="119"/>
      <c r="F51" s="119"/>
      <c r="G51" s="119"/>
      <c r="H51" s="119"/>
      <c r="I51" s="119"/>
      <c r="J51" s="119"/>
      <c r="K51" s="119"/>
      <c r="L51" s="119">
        <v>36000000</v>
      </c>
      <c r="M51" s="125">
        <f>N51-SUM(B51:L51)</f>
        <v>0</v>
      </c>
      <c r="N51" s="187">
        <v>36000000</v>
      </c>
      <c r="O51" s="119">
        <v>15000000</v>
      </c>
      <c r="P51" s="188">
        <v>10000000</v>
      </c>
    </row>
    <row r="52" spans="1:16" x14ac:dyDescent="0.25">
      <c r="A52" s="178" t="s">
        <v>710</v>
      </c>
      <c r="B52" s="179">
        <f>SUM(B46:B51)</f>
        <v>54583070.730000004</v>
      </c>
      <c r="C52" s="180">
        <f t="shared" ref="C52:P52" si="6">SUM(C46:C51)</f>
        <v>55182826.730000004</v>
      </c>
      <c r="D52" s="180">
        <f t="shared" si="6"/>
        <v>55461826.730000004</v>
      </c>
      <c r="E52" s="180">
        <f t="shared" si="6"/>
        <v>55488826.390000001</v>
      </c>
      <c r="F52" s="180">
        <f t="shared" si="6"/>
        <v>52504826.390000001</v>
      </c>
      <c r="G52" s="180">
        <f t="shared" si="6"/>
        <v>66928826.390000001</v>
      </c>
      <c r="H52" s="180">
        <f t="shared" si="6"/>
        <v>54874826.390000001</v>
      </c>
      <c r="I52" s="180">
        <f t="shared" si="6"/>
        <v>56023070.730000004</v>
      </c>
      <c r="J52" s="180">
        <f t="shared" si="6"/>
        <v>56813070.730000004</v>
      </c>
      <c r="K52" s="180">
        <f t="shared" si="6"/>
        <v>54123714.730000004</v>
      </c>
      <c r="L52" s="180">
        <f t="shared" si="6"/>
        <v>91912893.730000004</v>
      </c>
      <c r="M52" s="181">
        <f t="shared" si="6"/>
        <v>219543712.82149985</v>
      </c>
      <c r="N52" s="182">
        <f t="shared" si="6"/>
        <v>873441492.49149978</v>
      </c>
      <c r="O52" s="180">
        <f t="shared" si="6"/>
        <v>941632943.85003972</v>
      </c>
      <c r="P52" s="183">
        <f t="shared" si="6"/>
        <v>985148442.11151028</v>
      </c>
    </row>
    <row r="53" spans="1:16" x14ac:dyDescent="0.25">
      <c r="A53" s="171"/>
      <c r="B53" s="172"/>
      <c r="C53" s="124"/>
      <c r="D53" s="124"/>
      <c r="E53" s="124"/>
      <c r="F53" s="124"/>
      <c r="G53" s="124"/>
      <c r="H53" s="124"/>
      <c r="I53" s="124"/>
      <c r="J53" s="124"/>
      <c r="K53" s="124"/>
      <c r="L53" s="124"/>
      <c r="M53" s="125"/>
      <c r="N53" s="173"/>
      <c r="O53" s="124"/>
      <c r="P53" s="174"/>
    </row>
    <row r="54" spans="1:16" ht="63.75" x14ac:dyDescent="0.25">
      <c r="A54" s="189" t="s">
        <v>711</v>
      </c>
      <c r="B54" s="190">
        <f t="shared" ref="B54:P54" si="7">B33-B52</f>
        <v>98135183.289999977</v>
      </c>
      <c r="C54" s="191">
        <f t="shared" si="7"/>
        <v>-10864572.710000008</v>
      </c>
      <c r="D54" s="191">
        <f t="shared" si="7"/>
        <v>-17743572.710000008</v>
      </c>
      <c r="E54" s="191">
        <f t="shared" si="7"/>
        <v>-16260572.370000012</v>
      </c>
      <c r="F54" s="191">
        <f t="shared" si="7"/>
        <v>167822427.63</v>
      </c>
      <c r="G54" s="191">
        <f t="shared" si="7"/>
        <v>-28430572.370000005</v>
      </c>
      <c r="H54" s="191">
        <f t="shared" si="7"/>
        <v>-20966572.370000005</v>
      </c>
      <c r="I54" s="191">
        <f t="shared" si="7"/>
        <v>-23304816.710000012</v>
      </c>
      <c r="J54" s="191">
        <f t="shared" si="7"/>
        <v>122490183.28999998</v>
      </c>
      <c r="K54" s="191">
        <f t="shared" si="7"/>
        <v>-21405460.710000012</v>
      </c>
      <c r="L54" s="191">
        <f t="shared" si="7"/>
        <v>-59194639.710000008</v>
      </c>
      <c r="M54" s="192">
        <f t="shared" si="7"/>
        <v>-182862313.22149968</v>
      </c>
      <c r="N54" s="193">
        <f t="shared" si="7"/>
        <v>7414701.3285002708</v>
      </c>
      <c r="O54" s="191">
        <f t="shared" si="7"/>
        <v>-922074.83003973961</v>
      </c>
      <c r="P54" s="194">
        <f t="shared" si="7"/>
        <v>5579430.7384898663</v>
      </c>
    </row>
    <row r="55" spans="1:16" x14ac:dyDescent="0.25">
      <c r="A55" s="171" t="s">
        <v>712</v>
      </c>
      <c r="B55" s="195">
        <v>5000000</v>
      </c>
      <c r="C55" s="196">
        <f>B56</f>
        <v>103135183.28999998</v>
      </c>
      <c r="D55" s="196">
        <f t="shared" ref="D55:M55" si="8">C56</f>
        <v>92270610.579999968</v>
      </c>
      <c r="E55" s="196">
        <f t="shared" si="8"/>
        <v>74527037.86999996</v>
      </c>
      <c r="F55" s="196">
        <f t="shared" si="8"/>
        <v>58266465.499999948</v>
      </c>
      <c r="G55" s="196">
        <f t="shared" si="8"/>
        <v>226088893.12999994</v>
      </c>
      <c r="H55" s="196">
        <f t="shared" si="8"/>
        <v>197658320.75999993</v>
      </c>
      <c r="I55" s="196">
        <f t="shared" si="8"/>
        <v>176691748.38999993</v>
      </c>
      <c r="J55" s="196">
        <f t="shared" si="8"/>
        <v>153386931.67999992</v>
      </c>
      <c r="K55" s="196">
        <f t="shared" si="8"/>
        <v>275877114.96999991</v>
      </c>
      <c r="L55" s="196">
        <f t="shared" si="8"/>
        <v>254471654.2599999</v>
      </c>
      <c r="M55" s="197">
        <f t="shared" si="8"/>
        <v>195277014.54999989</v>
      </c>
      <c r="N55" s="198">
        <f>B55</f>
        <v>5000000</v>
      </c>
      <c r="O55" s="196">
        <f>N56</f>
        <v>12414701.328500271</v>
      </c>
      <c r="P55" s="199">
        <f>O56</f>
        <v>11492626.498460531</v>
      </c>
    </row>
    <row r="56" spans="1:16" x14ac:dyDescent="0.25">
      <c r="A56" s="200" t="s">
        <v>713</v>
      </c>
      <c r="B56" s="201">
        <f>B55+B54</f>
        <v>103135183.28999998</v>
      </c>
      <c r="C56" s="202">
        <f>C55+C54</f>
        <v>92270610.579999968</v>
      </c>
      <c r="D56" s="202">
        <f t="shared" ref="D56:P56" si="9">D55+D54</f>
        <v>74527037.86999996</v>
      </c>
      <c r="E56" s="202">
        <f t="shared" si="9"/>
        <v>58266465.499999948</v>
      </c>
      <c r="F56" s="202">
        <f t="shared" si="9"/>
        <v>226088893.12999994</v>
      </c>
      <c r="G56" s="202">
        <f t="shared" si="9"/>
        <v>197658320.75999993</v>
      </c>
      <c r="H56" s="202">
        <f t="shared" si="9"/>
        <v>176691748.38999993</v>
      </c>
      <c r="I56" s="202">
        <f t="shared" si="9"/>
        <v>153386931.67999992</v>
      </c>
      <c r="J56" s="202">
        <f t="shared" si="9"/>
        <v>275877114.96999991</v>
      </c>
      <c r="K56" s="202">
        <f t="shared" si="9"/>
        <v>254471654.2599999</v>
      </c>
      <c r="L56" s="202">
        <f t="shared" si="9"/>
        <v>195277014.54999989</v>
      </c>
      <c r="M56" s="203">
        <f t="shared" si="9"/>
        <v>12414701.328500211</v>
      </c>
      <c r="N56" s="204">
        <f t="shared" si="9"/>
        <v>12414701.328500271</v>
      </c>
      <c r="O56" s="202">
        <f t="shared" si="9"/>
        <v>11492626.498460531</v>
      </c>
      <c r="P56" s="205">
        <f t="shared" si="9"/>
        <v>17072057.236950397</v>
      </c>
    </row>
  </sheetData>
  <mergeCells count="2">
    <mergeCell ref="B2:M2"/>
    <mergeCell ref="N2:P2"/>
  </mergeCells>
  <pageMargins left="0.7" right="0.7" top="0.75" bottom="0.75" header="0.3" footer="0.3"/>
  <pageSetup paperSize="9" scale="8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view="pageBreakPreview" zoomScale="60" zoomScaleNormal="100" workbookViewId="0">
      <selection activeCell="S32" sqref="S32"/>
    </sheetView>
  </sheetViews>
  <sheetFormatPr defaultRowHeight="15" x14ac:dyDescent="0.25"/>
  <sheetData>
    <row r="1" spans="1:17" x14ac:dyDescent="0.25">
      <c r="A1" s="101" t="str">
        <f>muni&amp;" - "&amp; TableA28</f>
        <v>LIM344 Makhado - Supporting Table SA28 Budgeted monthly capital expenditure (municipal vote)</v>
      </c>
      <c r="B1" s="101"/>
      <c r="C1" s="101"/>
      <c r="D1" s="101"/>
      <c r="E1" s="101"/>
      <c r="F1" s="101"/>
      <c r="G1" s="101"/>
      <c r="H1" s="101"/>
      <c r="I1" s="101"/>
      <c r="J1" s="101"/>
      <c r="K1" s="101"/>
      <c r="L1" s="101"/>
      <c r="M1" s="101"/>
      <c r="N1" s="101"/>
      <c r="O1" s="101"/>
      <c r="P1" s="101"/>
      <c r="Q1" s="101"/>
    </row>
    <row r="2" spans="1:17" x14ac:dyDescent="0.25">
      <c r="A2" s="102" t="str">
        <f>desc</f>
        <v>Description</v>
      </c>
      <c r="B2" s="103" t="str">
        <f>head27</f>
        <v>Ref</v>
      </c>
      <c r="C2" s="418" t="str">
        <f>Head9</f>
        <v>Budget Year 2014/15</v>
      </c>
      <c r="D2" s="419"/>
      <c r="E2" s="419"/>
      <c r="F2" s="419"/>
      <c r="G2" s="419"/>
      <c r="H2" s="419"/>
      <c r="I2" s="419"/>
      <c r="J2" s="419"/>
      <c r="K2" s="419"/>
      <c r="L2" s="419"/>
      <c r="M2" s="419"/>
      <c r="N2" s="419"/>
      <c r="O2" s="420" t="s">
        <v>677</v>
      </c>
      <c r="P2" s="421"/>
      <c r="Q2" s="422"/>
    </row>
    <row r="3" spans="1:17" ht="25.5" x14ac:dyDescent="0.25">
      <c r="A3" s="104" t="s">
        <v>678</v>
      </c>
      <c r="B3" s="105"/>
      <c r="C3" s="106" t="s">
        <v>679</v>
      </c>
      <c r="D3" s="107" t="s">
        <v>680</v>
      </c>
      <c r="E3" s="107" t="s">
        <v>681</v>
      </c>
      <c r="F3" s="107" t="s">
        <v>682</v>
      </c>
      <c r="G3" s="107" t="s">
        <v>714</v>
      </c>
      <c r="H3" s="107" t="s">
        <v>715</v>
      </c>
      <c r="I3" s="107" t="s">
        <v>685</v>
      </c>
      <c r="J3" s="107" t="s">
        <v>716</v>
      </c>
      <c r="K3" s="107" t="s">
        <v>687</v>
      </c>
      <c r="L3" s="107" t="s">
        <v>688</v>
      </c>
      <c r="M3" s="107" t="s">
        <v>689</v>
      </c>
      <c r="N3" s="206" t="s">
        <v>690</v>
      </c>
      <c r="O3" s="106" t="str">
        <f>Head9</f>
        <v>Budget Year 2014/15</v>
      </c>
      <c r="P3" s="109" t="str">
        <f>Head10</f>
        <v>Budget Year +1 2015/16</v>
      </c>
      <c r="Q3" s="108" t="str">
        <f>Head11</f>
        <v>Budget Year +2 2016/17</v>
      </c>
    </row>
    <row r="4" spans="1:17" x14ac:dyDescent="0.25">
      <c r="A4" s="207" t="s">
        <v>717</v>
      </c>
      <c r="B4" s="208">
        <v>1</v>
      </c>
      <c r="C4" s="121"/>
      <c r="D4" s="122"/>
      <c r="E4" s="122"/>
      <c r="F4" s="122"/>
      <c r="G4" s="122"/>
      <c r="H4" s="122"/>
      <c r="I4" s="122"/>
      <c r="J4" s="122"/>
      <c r="K4" s="122"/>
      <c r="L4" s="122"/>
      <c r="M4" s="122"/>
      <c r="N4" s="209"/>
      <c r="O4" s="121"/>
      <c r="P4" s="122"/>
      <c r="Q4" s="123"/>
    </row>
    <row r="5" spans="1:17" x14ac:dyDescent="0.25">
      <c r="A5" s="210" t="str">
        <f>'[3]A5-Capex'!A6</f>
        <v>Vote 1 - EXECUTIVE AND COUNCIL</v>
      </c>
      <c r="B5" s="117"/>
      <c r="C5" s="118">
        <v>8971000</v>
      </c>
      <c r="D5" s="119">
        <v>8971000</v>
      </c>
      <c r="E5" s="119">
        <v>8971000</v>
      </c>
      <c r="F5" s="119">
        <v>8971000</v>
      </c>
      <c r="G5" s="119">
        <v>8971000</v>
      </c>
      <c r="H5" s="119">
        <v>8971000</v>
      </c>
      <c r="I5" s="119">
        <v>8971000</v>
      </c>
      <c r="J5" s="119">
        <v>8971000</v>
      </c>
      <c r="K5" s="119">
        <v>8971000</v>
      </c>
      <c r="L5" s="119">
        <v>8971000</v>
      </c>
      <c r="M5" s="119">
        <v>8971000</v>
      </c>
      <c r="N5" s="209">
        <f>O5-SUM(C5:M5)</f>
        <v>8975000</v>
      </c>
      <c r="O5" s="121">
        <f>'[3]A5-Capex'!J6</f>
        <v>107656000</v>
      </c>
      <c r="P5" s="122">
        <f>'[3]A5-Capex'!K6</f>
        <v>153694000</v>
      </c>
      <c r="Q5" s="123">
        <f>'[3]A5-Capex'!L6</f>
        <v>137424000</v>
      </c>
    </row>
    <row r="6" spans="1:17" x14ac:dyDescent="0.25">
      <c r="A6" s="210" t="str">
        <f>'[3]A5-Capex'!A7</f>
        <v>Vote 2 - WASTE MANAGEMENT</v>
      </c>
      <c r="B6" s="117"/>
      <c r="C6" s="118">
        <v>442000</v>
      </c>
      <c r="D6" s="119">
        <v>442000</v>
      </c>
      <c r="E6" s="119">
        <v>442000</v>
      </c>
      <c r="F6" s="119">
        <v>442000</v>
      </c>
      <c r="G6" s="119">
        <v>442000</v>
      </c>
      <c r="H6" s="119">
        <v>442000</v>
      </c>
      <c r="I6" s="119">
        <v>442000</v>
      </c>
      <c r="J6" s="119">
        <v>442000</v>
      </c>
      <c r="K6" s="119">
        <v>442000</v>
      </c>
      <c r="L6" s="119">
        <v>442000</v>
      </c>
      <c r="M6" s="119">
        <v>442000</v>
      </c>
      <c r="N6" s="209">
        <f t="shared" ref="N6:N11" si="0">O6-SUM(C6:M6)</f>
        <v>438000</v>
      </c>
      <c r="O6" s="121">
        <f>'[3]A5-Capex'!J7</f>
        <v>5300000</v>
      </c>
      <c r="P6" s="122">
        <f>'[3]A5-Capex'!K7</f>
        <v>6000000</v>
      </c>
      <c r="Q6" s="123">
        <f>'[3]A5-Capex'!L7</f>
        <v>6400000</v>
      </c>
    </row>
    <row r="7" spans="1:17" x14ac:dyDescent="0.25">
      <c r="A7" s="210" t="str">
        <f>'[3]A5-Capex'!A8</f>
        <v>Vote 3 - ROAD TRANSPORT</v>
      </c>
      <c r="B7" s="117"/>
      <c r="C7" s="118">
        <v>119000</v>
      </c>
      <c r="D7" s="119">
        <v>119000</v>
      </c>
      <c r="E7" s="119">
        <v>119000</v>
      </c>
      <c r="F7" s="119">
        <v>119000</v>
      </c>
      <c r="G7" s="119">
        <v>119000</v>
      </c>
      <c r="H7" s="119">
        <v>119000</v>
      </c>
      <c r="I7" s="119">
        <v>119000</v>
      </c>
      <c r="J7" s="119">
        <v>119000</v>
      </c>
      <c r="K7" s="119">
        <v>119000</v>
      </c>
      <c r="L7" s="119">
        <v>119000</v>
      </c>
      <c r="M7" s="119">
        <v>119000</v>
      </c>
      <c r="N7" s="209">
        <f t="shared" si="0"/>
        <v>121000</v>
      </c>
      <c r="O7" s="121">
        <f>'[3]A5-Capex'!J8</f>
        <v>1430000</v>
      </c>
      <c r="P7" s="122">
        <f>'[3]A5-Capex'!K8</f>
        <v>1472900</v>
      </c>
      <c r="Q7" s="123">
        <f>'[3]A5-Capex'!L8</f>
        <v>1456127</v>
      </c>
    </row>
    <row r="8" spans="1:17" x14ac:dyDescent="0.25">
      <c r="A8" s="210" t="str">
        <f>'[3]A5-Capex'!A9</f>
        <v>Vote 4 - WATER</v>
      </c>
      <c r="B8" s="117"/>
      <c r="C8" s="118"/>
      <c r="D8" s="119"/>
      <c r="E8" s="119"/>
      <c r="F8" s="119"/>
      <c r="G8" s="119"/>
      <c r="H8" s="119"/>
      <c r="I8" s="119"/>
      <c r="J8" s="119"/>
      <c r="K8" s="119"/>
      <c r="L8" s="119"/>
      <c r="M8" s="119"/>
      <c r="N8" s="209">
        <f t="shared" si="0"/>
        <v>0</v>
      </c>
      <c r="O8" s="121">
        <f>'[3]A5-Capex'!J9</f>
        <v>0</v>
      </c>
      <c r="P8" s="122">
        <f>'[3]A5-Capex'!K9</f>
        <v>0</v>
      </c>
      <c r="Q8" s="123">
        <f>'[3]A5-Capex'!L9</f>
        <v>0</v>
      </c>
    </row>
    <row r="9" spans="1:17" x14ac:dyDescent="0.25">
      <c r="A9" s="210" t="str">
        <f>'[3]A5-Capex'!A10</f>
        <v>Vote 5 - ELECTRICITY</v>
      </c>
      <c r="B9" s="117"/>
      <c r="C9" s="118">
        <v>1782000</v>
      </c>
      <c r="D9" s="119">
        <v>1782000</v>
      </c>
      <c r="E9" s="119">
        <v>1782000</v>
      </c>
      <c r="F9" s="119">
        <v>1782000</v>
      </c>
      <c r="G9" s="119">
        <v>1782000</v>
      </c>
      <c r="H9" s="119">
        <v>1782000</v>
      </c>
      <c r="I9" s="119">
        <v>1782000</v>
      </c>
      <c r="J9" s="119">
        <v>1782000</v>
      </c>
      <c r="K9" s="119">
        <v>1782000</v>
      </c>
      <c r="L9" s="119">
        <v>1782000</v>
      </c>
      <c r="M9" s="119">
        <v>1782000</v>
      </c>
      <c r="N9" s="209">
        <f t="shared" si="0"/>
        <v>1781000</v>
      </c>
      <c r="O9" s="121">
        <f>'[3]A5-Capex'!J10</f>
        <v>21383000</v>
      </c>
      <c r="P9" s="122">
        <f>'[3]A5-Capex'!K10</f>
        <v>32909471</v>
      </c>
      <c r="Q9" s="123">
        <f>'[3]A5-Capex'!L10</f>
        <v>35335190</v>
      </c>
    </row>
    <row r="10" spans="1:17" x14ac:dyDescent="0.25">
      <c r="A10" s="210" t="str">
        <f>'[3]A5-Capex'!A11</f>
        <v>Vote 6 - CORPORATE SERVICES</v>
      </c>
      <c r="B10" s="117"/>
      <c r="C10" s="118">
        <v>375000</v>
      </c>
      <c r="D10" s="119">
        <v>375000</v>
      </c>
      <c r="E10" s="119">
        <v>375000</v>
      </c>
      <c r="F10" s="119">
        <v>375000</v>
      </c>
      <c r="G10" s="119">
        <v>375000</v>
      </c>
      <c r="H10" s="119">
        <v>375000</v>
      </c>
      <c r="I10" s="119">
        <v>375000</v>
      </c>
      <c r="J10" s="119">
        <v>375000</v>
      </c>
      <c r="K10" s="119">
        <v>375000</v>
      </c>
      <c r="L10" s="119">
        <v>375000</v>
      </c>
      <c r="M10" s="119">
        <v>375000</v>
      </c>
      <c r="N10" s="209">
        <f t="shared" si="0"/>
        <v>375000</v>
      </c>
      <c r="O10" s="121">
        <f>'[3]A5-Capex'!J11</f>
        <v>4500000</v>
      </c>
      <c r="P10" s="122">
        <f>'[3]A5-Capex'!K11</f>
        <v>4635000</v>
      </c>
      <c r="Q10" s="123">
        <f>'[3]A5-Capex'!L11</f>
        <v>4774050</v>
      </c>
    </row>
    <row r="11" spans="1:17" x14ac:dyDescent="0.25">
      <c r="A11" s="210" t="str">
        <f>'[3]A5-Capex'!A12</f>
        <v>Vote 7 - PLANNING AND DEVELOPMENT</v>
      </c>
      <c r="B11" s="117"/>
      <c r="C11" s="118">
        <v>0</v>
      </c>
      <c r="D11" s="119">
        <v>0</v>
      </c>
      <c r="E11" s="119">
        <v>0</v>
      </c>
      <c r="F11" s="119">
        <v>0</v>
      </c>
      <c r="G11" s="119">
        <v>0</v>
      </c>
      <c r="H11" s="119">
        <v>0</v>
      </c>
      <c r="I11" s="119">
        <v>0</v>
      </c>
      <c r="J11" s="119">
        <v>0</v>
      </c>
      <c r="K11" s="119">
        <v>0</v>
      </c>
      <c r="L11" s="119">
        <v>0</v>
      </c>
      <c r="M11" s="119">
        <v>0</v>
      </c>
      <c r="N11" s="209">
        <f t="shared" si="0"/>
        <v>2575000</v>
      </c>
      <c r="O11" s="121">
        <f>'[3]A5-Capex'!J12</f>
        <v>2575000</v>
      </c>
      <c r="P11" s="122">
        <f>'[3]A5-Capex'!K12</f>
        <v>2729000</v>
      </c>
      <c r="Q11" s="123">
        <f>'[3]A5-Capex'!L12</f>
        <v>2811000</v>
      </c>
    </row>
    <row r="12" spans="1:17" x14ac:dyDescent="0.25">
      <c r="A12" s="210" t="str">
        <f>'[3]A5-Capex'!A13</f>
        <v>Vote 8 - COMMUNITY AND SOCIAL SERVICES</v>
      </c>
      <c r="B12" s="117"/>
      <c r="C12" s="118">
        <v>0</v>
      </c>
      <c r="D12" s="119">
        <v>0</v>
      </c>
      <c r="E12" s="119">
        <v>0</v>
      </c>
      <c r="F12" s="119">
        <v>0</v>
      </c>
      <c r="G12" s="119">
        <v>0</v>
      </c>
      <c r="H12" s="119">
        <v>0</v>
      </c>
      <c r="I12" s="119">
        <v>0</v>
      </c>
      <c r="J12" s="119">
        <v>0</v>
      </c>
      <c r="K12" s="119">
        <v>0</v>
      </c>
      <c r="L12" s="119">
        <v>0</v>
      </c>
      <c r="M12" s="119">
        <v>0</v>
      </c>
      <c r="N12" s="209">
        <f>O12-SUM(C12:M12)</f>
        <v>0</v>
      </c>
      <c r="O12" s="121">
        <f>'[3]A5-Capex'!J13</f>
        <v>0</v>
      </c>
      <c r="P12" s="122">
        <f>'[3]A5-Capex'!K13</f>
        <v>0</v>
      </c>
      <c r="Q12" s="123">
        <f>'[3]A5-Capex'!L13</f>
        <v>0</v>
      </c>
    </row>
    <row r="13" spans="1:17" x14ac:dyDescent="0.25">
      <c r="A13" s="210" t="str">
        <f>'[3]A5-Capex'!A14</f>
        <v>Vote 9 - HOUSING</v>
      </c>
      <c r="B13" s="117"/>
      <c r="C13" s="118">
        <v>0</v>
      </c>
      <c r="D13" s="119">
        <v>0</v>
      </c>
      <c r="E13" s="119">
        <v>0</v>
      </c>
      <c r="F13" s="119">
        <v>0</v>
      </c>
      <c r="G13" s="119">
        <v>0</v>
      </c>
      <c r="H13" s="119">
        <v>0</v>
      </c>
      <c r="I13" s="119">
        <v>0</v>
      </c>
      <c r="J13" s="119">
        <v>0</v>
      </c>
      <c r="K13" s="119">
        <v>0</v>
      </c>
      <c r="L13" s="119">
        <v>0</v>
      </c>
      <c r="M13" s="119">
        <v>0</v>
      </c>
      <c r="N13" s="209">
        <f>O13-SUM(C13:M13)</f>
        <v>0</v>
      </c>
      <c r="O13" s="121">
        <f>'[3]A5-Capex'!J14</f>
        <v>0</v>
      </c>
      <c r="P13" s="122">
        <f>'[3]A5-Capex'!K14</f>
        <v>0</v>
      </c>
      <c r="Q13" s="123">
        <f>'[3]A5-Capex'!L14</f>
        <v>0</v>
      </c>
    </row>
    <row r="14" spans="1:17" x14ac:dyDescent="0.25">
      <c r="A14" s="210" t="str">
        <f>'[3]A5-Capex'!A15</f>
        <v>Vote 10 - OTHER</v>
      </c>
      <c r="B14" s="117"/>
      <c r="C14" s="118">
        <v>592000</v>
      </c>
      <c r="D14" s="119">
        <v>592000</v>
      </c>
      <c r="E14" s="119">
        <v>592000</v>
      </c>
      <c r="F14" s="119">
        <v>592000</v>
      </c>
      <c r="G14" s="119">
        <v>592000</v>
      </c>
      <c r="H14" s="119">
        <v>592000</v>
      </c>
      <c r="I14" s="119">
        <v>592000</v>
      </c>
      <c r="J14" s="119">
        <v>592000</v>
      </c>
      <c r="K14" s="119">
        <v>592000</v>
      </c>
      <c r="L14" s="119">
        <v>592000</v>
      </c>
      <c r="M14" s="119">
        <v>592000</v>
      </c>
      <c r="N14" s="209">
        <f t="shared" ref="N14:N19" si="1">O14-SUM(C14:M14)</f>
        <v>588000</v>
      </c>
      <c r="O14" s="121">
        <f>'[3]A5-Capex'!J15</f>
        <v>7100000</v>
      </c>
      <c r="P14" s="122">
        <f>'[3]A5-Capex'!K15</f>
        <v>3000000</v>
      </c>
      <c r="Q14" s="123">
        <f>'[3]A5-Capex'!L15</f>
        <v>4000000</v>
      </c>
    </row>
    <row r="15" spans="1:17" x14ac:dyDescent="0.25">
      <c r="A15" s="210" t="str">
        <f>'[3]A5-Capex'!A16</f>
        <v>Vote 11 - SPORTS AND RECREATION</v>
      </c>
      <c r="B15" s="117"/>
      <c r="C15" s="118">
        <v>0</v>
      </c>
      <c r="D15" s="119">
        <v>0</v>
      </c>
      <c r="E15" s="119">
        <v>0</v>
      </c>
      <c r="F15" s="119">
        <v>0</v>
      </c>
      <c r="G15" s="119">
        <v>0</v>
      </c>
      <c r="H15" s="119">
        <v>0</v>
      </c>
      <c r="I15" s="119">
        <v>0</v>
      </c>
      <c r="J15" s="119">
        <v>0</v>
      </c>
      <c r="K15" s="119">
        <v>0</v>
      </c>
      <c r="L15" s="119">
        <v>0</v>
      </c>
      <c r="M15" s="119">
        <v>0</v>
      </c>
      <c r="N15" s="209">
        <f t="shared" si="1"/>
        <v>0</v>
      </c>
      <c r="O15" s="121">
        <f>'[3]A5-Capex'!J16</f>
        <v>0</v>
      </c>
      <c r="P15" s="122">
        <f>'[3]A5-Capex'!K16</f>
        <v>0</v>
      </c>
      <c r="Q15" s="123">
        <f>'[3]A5-Capex'!L16</f>
        <v>0</v>
      </c>
    </row>
    <row r="16" spans="1:17" x14ac:dyDescent="0.25">
      <c r="A16" s="210" t="str">
        <f>'[3]A5-Capex'!A17</f>
        <v>Vote 12 - BUDGET AND TREASURY</v>
      </c>
      <c r="B16" s="117"/>
      <c r="C16" s="118">
        <v>1166000</v>
      </c>
      <c r="D16" s="119">
        <v>1166000</v>
      </c>
      <c r="E16" s="119">
        <v>1166000</v>
      </c>
      <c r="F16" s="119">
        <v>1166000</v>
      </c>
      <c r="G16" s="119">
        <v>1166000</v>
      </c>
      <c r="H16" s="119">
        <v>1166000</v>
      </c>
      <c r="I16" s="119">
        <v>1166000</v>
      </c>
      <c r="J16" s="119">
        <v>1166000</v>
      </c>
      <c r="K16" s="119">
        <v>1166000</v>
      </c>
      <c r="L16" s="119">
        <v>1166000</v>
      </c>
      <c r="M16" s="119">
        <v>1166000</v>
      </c>
      <c r="N16" s="209">
        <f t="shared" si="1"/>
        <v>1168000</v>
      </c>
      <c r="O16" s="121">
        <f>'[3]A5-Capex'!J17</f>
        <v>13994000</v>
      </c>
      <c r="P16" s="122">
        <f>'[3]A5-Capex'!K17</f>
        <v>0</v>
      </c>
      <c r="Q16" s="123">
        <f>'[3]A5-Capex'!L17</f>
        <v>0</v>
      </c>
    </row>
    <row r="17" spans="1:17" x14ac:dyDescent="0.25">
      <c r="A17" s="210" t="str">
        <f>'[3]A5-Capex'!A18</f>
        <v xml:space="preserve"> - </v>
      </c>
      <c r="B17" s="117"/>
      <c r="C17" s="118"/>
      <c r="D17" s="119"/>
      <c r="E17" s="119"/>
      <c r="F17" s="119"/>
      <c r="G17" s="119"/>
      <c r="H17" s="119"/>
      <c r="I17" s="119"/>
      <c r="J17" s="119"/>
      <c r="K17" s="119"/>
      <c r="L17" s="119"/>
      <c r="M17" s="119"/>
      <c r="N17" s="209">
        <f t="shared" si="1"/>
        <v>0</v>
      </c>
      <c r="O17" s="121">
        <f>'[3]A5-Capex'!J18</f>
        <v>0</v>
      </c>
      <c r="P17" s="122">
        <f>'[3]A5-Capex'!K18</f>
        <v>0</v>
      </c>
      <c r="Q17" s="123">
        <f>'[3]A5-Capex'!L18</f>
        <v>0</v>
      </c>
    </row>
    <row r="18" spans="1:17" x14ac:dyDescent="0.25">
      <c r="A18" s="210" t="str">
        <f>'[3]A5-Capex'!A19</f>
        <v xml:space="preserve"> - </v>
      </c>
      <c r="B18" s="117"/>
      <c r="C18" s="118"/>
      <c r="D18" s="119"/>
      <c r="E18" s="119"/>
      <c r="F18" s="119"/>
      <c r="G18" s="119"/>
      <c r="H18" s="119"/>
      <c r="I18" s="119"/>
      <c r="J18" s="119"/>
      <c r="K18" s="119"/>
      <c r="L18" s="119"/>
      <c r="M18" s="119"/>
      <c r="N18" s="209">
        <f t="shared" si="1"/>
        <v>0</v>
      </c>
      <c r="O18" s="121">
        <f>'[3]A5-Capex'!J19</f>
        <v>0</v>
      </c>
      <c r="P18" s="122">
        <f>'[3]A5-Capex'!K19</f>
        <v>0</v>
      </c>
      <c r="Q18" s="123">
        <f>'[3]A5-Capex'!L19</f>
        <v>0</v>
      </c>
    </row>
    <row r="19" spans="1:17" x14ac:dyDescent="0.25">
      <c r="A19" s="210" t="str">
        <f>'[3]A5-Capex'!A20</f>
        <v xml:space="preserve"> - </v>
      </c>
      <c r="B19" s="117"/>
      <c r="C19" s="118"/>
      <c r="D19" s="119"/>
      <c r="E19" s="119"/>
      <c r="F19" s="119"/>
      <c r="G19" s="119"/>
      <c r="H19" s="119"/>
      <c r="I19" s="119"/>
      <c r="J19" s="119"/>
      <c r="K19" s="119"/>
      <c r="L19" s="119"/>
      <c r="M19" s="119"/>
      <c r="N19" s="209">
        <f t="shared" si="1"/>
        <v>0</v>
      </c>
      <c r="O19" s="121">
        <f>'[3]A5-Capex'!J20</f>
        <v>0</v>
      </c>
      <c r="P19" s="122">
        <f>'[3]A5-Capex'!K20</f>
        <v>0</v>
      </c>
      <c r="Q19" s="123">
        <f>'[3]A5-Capex'!L20</f>
        <v>0</v>
      </c>
    </row>
    <row r="20" spans="1:17" x14ac:dyDescent="0.25">
      <c r="A20" s="211" t="s">
        <v>718</v>
      </c>
      <c r="B20" s="212">
        <v>2</v>
      </c>
      <c r="C20" s="166">
        <f>SUM(C5:C19)</f>
        <v>13447000</v>
      </c>
      <c r="D20" s="167">
        <f t="shared" ref="D20:L20" si="2">SUM(D5:D19)</f>
        <v>13447000</v>
      </c>
      <c r="E20" s="167">
        <f t="shared" si="2"/>
        <v>13447000</v>
      </c>
      <c r="F20" s="167">
        <f t="shared" si="2"/>
        <v>13447000</v>
      </c>
      <c r="G20" s="167">
        <f t="shared" si="2"/>
        <v>13447000</v>
      </c>
      <c r="H20" s="167">
        <f t="shared" si="2"/>
        <v>13447000</v>
      </c>
      <c r="I20" s="167">
        <f t="shared" si="2"/>
        <v>13447000</v>
      </c>
      <c r="J20" s="167">
        <f t="shared" si="2"/>
        <v>13447000</v>
      </c>
      <c r="K20" s="167">
        <f t="shared" si="2"/>
        <v>13447000</v>
      </c>
      <c r="L20" s="167">
        <f t="shared" si="2"/>
        <v>13447000</v>
      </c>
      <c r="M20" s="167">
        <f>SUM(M5:M19)</f>
        <v>13447000</v>
      </c>
      <c r="N20" s="213">
        <f>SUM(N5:N19)</f>
        <v>16021000</v>
      </c>
      <c r="O20" s="166">
        <f>SUM(O5:O19)</f>
        <v>163938000</v>
      </c>
      <c r="P20" s="167">
        <f>SUM(P5:P19)</f>
        <v>204440371</v>
      </c>
      <c r="Q20" s="168">
        <f>SUM(Q5:Q19)</f>
        <v>192200367</v>
      </c>
    </row>
    <row r="21" spans="1:17" x14ac:dyDescent="0.25">
      <c r="A21" s="214"/>
      <c r="B21" s="215"/>
      <c r="C21" s="216"/>
      <c r="D21" s="217"/>
      <c r="E21" s="217"/>
      <c r="F21" s="217"/>
      <c r="G21" s="217"/>
      <c r="H21" s="217"/>
      <c r="I21" s="217"/>
      <c r="J21" s="217"/>
      <c r="K21" s="217"/>
      <c r="L21" s="217"/>
      <c r="M21" s="217"/>
      <c r="N21" s="218"/>
      <c r="O21" s="216"/>
      <c r="P21" s="217"/>
      <c r="Q21" s="219"/>
    </row>
    <row r="22" spans="1:17" x14ac:dyDescent="0.25">
      <c r="A22" s="207" t="s">
        <v>719</v>
      </c>
      <c r="B22" s="208"/>
      <c r="C22" s="121"/>
      <c r="D22" s="122"/>
      <c r="E22" s="122"/>
      <c r="F22" s="122"/>
      <c r="G22" s="122"/>
      <c r="H22" s="122"/>
      <c r="I22" s="122"/>
      <c r="J22" s="122"/>
      <c r="K22" s="122"/>
      <c r="L22" s="122"/>
      <c r="M22" s="122"/>
      <c r="N22" s="209"/>
      <c r="O22" s="121"/>
      <c r="P22" s="122"/>
      <c r="Q22" s="123"/>
    </row>
    <row r="23" spans="1:17" x14ac:dyDescent="0.25">
      <c r="A23" s="210" t="str">
        <f>'[3]A5-Capex'!A24</f>
        <v>Vote 1 - EXECUTIVE AND COUNCIL</v>
      </c>
      <c r="B23" s="117"/>
      <c r="C23" s="118"/>
      <c r="D23" s="119"/>
      <c r="E23" s="119"/>
      <c r="F23" s="119"/>
      <c r="G23" s="119"/>
      <c r="H23" s="119"/>
      <c r="I23" s="119"/>
      <c r="J23" s="119"/>
      <c r="K23" s="119"/>
      <c r="L23" s="119"/>
      <c r="M23" s="119"/>
      <c r="N23" s="209">
        <f>O23-SUM(C23:M23)</f>
        <v>0</v>
      </c>
      <c r="O23" s="121">
        <f>'[3]A5-Capex'!J24</f>
        <v>0</v>
      </c>
      <c r="P23" s="122">
        <f>'[3]A5-Capex'!K24</f>
        <v>0</v>
      </c>
      <c r="Q23" s="123">
        <f>'[3]A5-Capex'!L24</f>
        <v>0</v>
      </c>
    </row>
    <row r="24" spans="1:17" x14ac:dyDescent="0.25">
      <c r="A24" s="210" t="str">
        <f>'[3]A5-Capex'!A25</f>
        <v>Vote 2 - WASTE MANAGEMENT</v>
      </c>
      <c r="B24" s="117"/>
      <c r="C24" s="118"/>
      <c r="D24" s="119"/>
      <c r="E24" s="119"/>
      <c r="F24" s="119"/>
      <c r="G24" s="119"/>
      <c r="H24" s="119"/>
      <c r="I24" s="119"/>
      <c r="J24" s="119"/>
      <c r="K24" s="119"/>
      <c r="L24" s="119"/>
      <c r="M24" s="119"/>
      <c r="N24" s="209">
        <f t="shared" ref="N24:N29" si="3">O24-SUM(C24:M24)</f>
        <v>0</v>
      </c>
      <c r="O24" s="121">
        <f>'[3]A5-Capex'!J25</f>
        <v>0</v>
      </c>
      <c r="P24" s="122">
        <f>'[3]A5-Capex'!K25</f>
        <v>0</v>
      </c>
      <c r="Q24" s="123">
        <f>'[3]A5-Capex'!L25</f>
        <v>0</v>
      </c>
    </row>
    <row r="25" spans="1:17" x14ac:dyDescent="0.25">
      <c r="A25" s="210" t="str">
        <f>'[3]A5-Capex'!A26</f>
        <v>Vote 3 - ROAD TRANSPORT</v>
      </c>
      <c r="B25" s="117"/>
      <c r="C25" s="118"/>
      <c r="D25" s="119"/>
      <c r="E25" s="119"/>
      <c r="F25" s="119"/>
      <c r="G25" s="119"/>
      <c r="H25" s="119"/>
      <c r="I25" s="119"/>
      <c r="J25" s="119"/>
      <c r="K25" s="119"/>
      <c r="L25" s="119"/>
      <c r="M25" s="119"/>
      <c r="N25" s="209">
        <f t="shared" si="3"/>
        <v>0</v>
      </c>
      <c r="O25" s="121">
        <f>'[3]A5-Capex'!J26</f>
        <v>0</v>
      </c>
      <c r="P25" s="122">
        <f>'[3]A5-Capex'!K26</f>
        <v>0</v>
      </c>
      <c r="Q25" s="123">
        <f>'[3]A5-Capex'!L26</f>
        <v>0</v>
      </c>
    </row>
    <row r="26" spans="1:17" x14ac:dyDescent="0.25">
      <c r="A26" s="210" t="str">
        <f>'[3]A5-Capex'!A27</f>
        <v>Vote 4 - WATER</v>
      </c>
      <c r="B26" s="117"/>
      <c r="C26" s="118"/>
      <c r="D26" s="119"/>
      <c r="E26" s="119"/>
      <c r="F26" s="119"/>
      <c r="G26" s="119"/>
      <c r="H26" s="119"/>
      <c r="I26" s="119"/>
      <c r="J26" s="119"/>
      <c r="K26" s="119"/>
      <c r="L26" s="119"/>
      <c r="M26" s="119"/>
      <c r="N26" s="209">
        <f t="shared" si="3"/>
        <v>0</v>
      </c>
      <c r="O26" s="121">
        <f>'[3]A5-Capex'!J27</f>
        <v>0</v>
      </c>
      <c r="P26" s="122">
        <f>'[3]A5-Capex'!K27</f>
        <v>0</v>
      </c>
      <c r="Q26" s="123">
        <f>'[3]A5-Capex'!L27</f>
        <v>0</v>
      </c>
    </row>
    <row r="27" spans="1:17" x14ac:dyDescent="0.25">
      <c r="A27" s="210" t="str">
        <f>'[3]A5-Capex'!A28</f>
        <v>Vote 5 - ELECTRICITY</v>
      </c>
      <c r="B27" s="117"/>
      <c r="C27" s="118"/>
      <c r="D27" s="119"/>
      <c r="E27" s="119"/>
      <c r="F27" s="119"/>
      <c r="G27" s="119"/>
      <c r="H27" s="119"/>
      <c r="I27" s="119"/>
      <c r="J27" s="119"/>
      <c r="K27" s="119"/>
      <c r="L27" s="119"/>
      <c r="M27" s="119"/>
      <c r="N27" s="209">
        <f t="shared" si="3"/>
        <v>0</v>
      </c>
      <c r="O27" s="121">
        <f>'[3]A5-Capex'!J28</f>
        <v>0</v>
      </c>
      <c r="P27" s="122">
        <f>'[3]A5-Capex'!K28</f>
        <v>0</v>
      </c>
      <c r="Q27" s="123">
        <f>'[3]A5-Capex'!L28</f>
        <v>0</v>
      </c>
    </row>
    <row r="28" spans="1:17" x14ac:dyDescent="0.25">
      <c r="A28" s="210" t="str">
        <f>'[3]A5-Capex'!A29</f>
        <v>Vote 6 - CORPORATE SERVICES</v>
      </c>
      <c r="B28" s="117"/>
      <c r="C28" s="118"/>
      <c r="D28" s="119"/>
      <c r="E28" s="119"/>
      <c r="F28" s="119"/>
      <c r="G28" s="119"/>
      <c r="H28" s="119"/>
      <c r="I28" s="119"/>
      <c r="J28" s="119"/>
      <c r="K28" s="119"/>
      <c r="L28" s="119"/>
      <c r="M28" s="119"/>
      <c r="N28" s="209">
        <f t="shared" si="3"/>
        <v>0</v>
      </c>
      <c r="O28" s="121">
        <f>'[3]A5-Capex'!J29</f>
        <v>0</v>
      </c>
      <c r="P28" s="122">
        <f>'[3]A5-Capex'!K29</f>
        <v>0</v>
      </c>
      <c r="Q28" s="123">
        <f>'[3]A5-Capex'!L29</f>
        <v>0</v>
      </c>
    </row>
    <row r="29" spans="1:17" x14ac:dyDescent="0.25">
      <c r="A29" s="210" t="str">
        <f>'[3]A5-Capex'!A30</f>
        <v>Vote 7 - PLANNING AND DEVELOPMENT</v>
      </c>
      <c r="B29" s="117"/>
      <c r="C29" s="118"/>
      <c r="D29" s="119"/>
      <c r="E29" s="119"/>
      <c r="F29" s="119"/>
      <c r="G29" s="119"/>
      <c r="H29" s="119"/>
      <c r="I29" s="119"/>
      <c r="J29" s="119"/>
      <c r="K29" s="119"/>
      <c r="L29" s="119"/>
      <c r="M29" s="119"/>
      <c r="N29" s="209">
        <f t="shared" si="3"/>
        <v>0</v>
      </c>
      <c r="O29" s="121">
        <f>'[3]A5-Capex'!J30</f>
        <v>0</v>
      </c>
      <c r="P29" s="122">
        <f>'[3]A5-Capex'!K30</f>
        <v>0</v>
      </c>
      <c r="Q29" s="123">
        <f>'[3]A5-Capex'!L30</f>
        <v>0</v>
      </c>
    </row>
    <row r="30" spans="1:17" x14ac:dyDescent="0.25">
      <c r="A30" s="210" t="str">
        <f>'[3]A5-Capex'!A31</f>
        <v>Vote 8 - COMMUNITY AND SOCIAL SERVICES</v>
      </c>
      <c r="B30" s="117"/>
      <c r="C30" s="118"/>
      <c r="D30" s="119"/>
      <c r="E30" s="119"/>
      <c r="F30" s="119"/>
      <c r="G30" s="119"/>
      <c r="H30" s="119"/>
      <c r="I30" s="119"/>
      <c r="J30" s="119"/>
      <c r="K30" s="119"/>
      <c r="L30" s="119"/>
      <c r="M30" s="119"/>
      <c r="N30" s="209">
        <f>O30-SUM(C30:M30)</f>
        <v>0</v>
      </c>
      <c r="O30" s="121">
        <f>'[3]A5-Capex'!J31</f>
        <v>0</v>
      </c>
      <c r="P30" s="122">
        <f>'[3]A5-Capex'!K31</f>
        <v>0</v>
      </c>
      <c r="Q30" s="123">
        <f>'[3]A5-Capex'!L31</f>
        <v>0</v>
      </c>
    </row>
    <row r="31" spans="1:17" x14ac:dyDescent="0.25">
      <c r="A31" s="210" t="str">
        <f>'[3]A5-Capex'!A32</f>
        <v>Vote 9 - HOUSING</v>
      </c>
      <c r="B31" s="117"/>
      <c r="C31" s="118"/>
      <c r="D31" s="119"/>
      <c r="E31" s="119"/>
      <c r="F31" s="119"/>
      <c r="G31" s="119"/>
      <c r="H31" s="119"/>
      <c r="I31" s="119"/>
      <c r="J31" s="119"/>
      <c r="K31" s="119"/>
      <c r="L31" s="119"/>
      <c r="M31" s="119"/>
      <c r="N31" s="209">
        <f>O31-SUM(C31:M31)</f>
        <v>0</v>
      </c>
      <c r="O31" s="121">
        <f>'[3]A5-Capex'!J32</f>
        <v>0</v>
      </c>
      <c r="P31" s="122">
        <f>'[3]A5-Capex'!K32</f>
        <v>0</v>
      </c>
      <c r="Q31" s="123">
        <f>'[3]A5-Capex'!L32</f>
        <v>0</v>
      </c>
    </row>
    <row r="32" spans="1:17" x14ac:dyDescent="0.25">
      <c r="A32" s="210" t="str">
        <f>'[3]A5-Capex'!A33</f>
        <v>Vote 10 - OTHER</v>
      </c>
      <c r="B32" s="117"/>
      <c r="C32" s="118"/>
      <c r="D32" s="119"/>
      <c r="E32" s="119"/>
      <c r="F32" s="119"/>
      <c r="G32" s="119"/>
      <c r="H32" s="119"/>
      <c r="I32" s="119"/>
      <c r="J32" s="119"/>
      <c r="K32" s="119"/>
      <c r="L32" s="119"/>
      <c r="M32" s="119"/>
      <c r="N32" s="209">
        <f t="shared" ref="N32:N37" si="4">O32-SUM(C32:M32)</f>
        <v>0</v>
      </c>
      <c r="O32" s="121">
        <f>'[3]A5-Capex'!J33</f>
        <v>0</v>
      </c>
      <c r="P32" s="122">
        <f>'[3]A5-Capex'!K33</f>
        <v>0</v>
      </c>
      <c r="Q32" s="123">
        <f>'[3]A5-Capex'!L33</f>
        <v>0</v>
      </c>
    </row>
    <row r="33" spans="1:17" x14ac:dyDescent="0.25">
      <c r="A33" s="210" t="str">
        <f>'[3]A5-Capex'!A34</f>
        <v>Vote 11 - SPORTS AND RECREATION</v>
      </c>
      <c r="B33" s="117"/>
      <c r="C33" s="118"/>
      <c r="D33" s="119"/>
      <c r="E33" s="119"/>
      <c r="F33" s="119"/>
      <c r="G33" s="119"/>
      <c r="H33" s="119"/>
      <c r="I33" s="119"/>
      <c r="J33" s="119"/>
      <c r="K33" s="119"/>
      <c r="L33" s="119"/>
      <c r="M33" s="119"/>
      <c r="N33" s="209">
        <f t="shared" si="4"/>
        <v>0</v>
      </c>
      <c r="O33" s="121">
        <f>'[3]A5-Capex'!J34</f>
        <v>0</v>
      </c>
      <c r="P33" s="122">
        <f>'[3]A5-Capex'!K34</f>
        <v>0</v>
      </c>
      <c r="Q33" s="123">
        <f>'[3]A5-Capex'!L34</f>
        <v>0</v>
      </c>
    </row>
    <row r="34" spans="1:17" x14ac:dyDescent="0.25">
      <c r="A34" s="210" t="str">
        <f>'[3]A5-Capex'!A35</f>
        <v>Vote 12 - BUDGET AND TREASURY</v>
      </c>
      <c r="B34" s="117"/>
      <c r="C34" s="118"/>
      <c r="D34" s="119"/>
      <c r="E34" s="119"/>
      <c r="F34" s="119"/>
      <c r="G34" s="119"/>
      <c r="H34" s="119"/>
      <c r="I34" s="119"/>
      <c r="J34" s="119"/>
      <c r="K34" s="119"/>
      <c r="L34" s="119"/>
      <c r="M34" s="119"/>
      <c r="N34" s="209">
        <f t="shared" si="4"/>
        <v>0</v>
      </c>
      <c r="O34" s="121">
        <f>'[3]A5-Capex'!J35</f>
        <v>0</v>
      </c>
      <c r="P34" s="122">
        <f>'[3]A5-Capex'!K35</f>
        <v>0</v>
      </c>
      <c r="Q34" s="123">
        <f>'[3]A5-Capex'!L35</f>
        <v>0</v>
      </c>
    </row>
    <row r="35" spans="1:17" x14ac:dyDescent="0.25">
      <c r="A35" s="210" t="str">
        <f>'[3]A5-Capex'!A36</f>
        <v xml:space="preserve"> - </v>
      </c>
      <c r="B35" s="117"/>
      <c r="C35" s="118"/>
      <c r="D35" s="119"/>
      <c r="E35" s="119"/>
      <c r="F35" s="119"/>
      <c r="G35" s="119"/>
      <c r="H35" s="119"/>
      <c r="I35" s="119"/>
      <c r="J35" s="119"/>
      <c r="K35" s="119"/>
      <c r="L35" s="119"/>
      <c r="M35" s="119"/>
      <c r="N35" s="209">
        <f t="shared" si="4"/>
        <v>0</v>
      </c>
      <c r="O35" s="121">
        <f>'[3]A5-Capex'!J36</f>
        <v>0</v>
      </c>
      <c r="P35" s="122">
        <f>'[3]A5-Capex'!K36</f>
        <v>0</v>
      </c>
      <c r="Q35" s="123">
        <f>'[3]A5-Capex'!L36</f>
        <v>0</v>
      </c>
    </row>
    <row r="36" spans="1:17" x14ac:dyDescent="0.25">
      <c r="A36" s="210" t="str">
        <f>'[3]A5-Capex'!A37</f>
        <v xml:space="preserve"> - </v>
      </c>
      <c r="B36" s="117"/>
      <c r="C36" s="118"/>
      <c r="D36" s="119"/>
      <c r="E36" s="119"/>
      <c r="F36" s="119"/>
      <c r="G36" s="119"/>
      <c r="H36" s="119"/>
      <c r="I36" s="119"/>
      <c r="J36" s="119"/>
      <c r="K36" s="119"/>
      <c r="L36" s="119"/>
      <c r="M36" s="119"/>
      <c r="N36" s="209">
        <f t="shared" si="4"/>
        <v>0</v>
      </c>
      <c r="O36" s="121">
        <f>'[3]A5-Capex'!J37</f>
        <v>0</v>
      </c>
      <c r="P36" s="122">
        <f>'[3]A5-Capex'!K37</f>
        <v>0</v>
      </c>
      <c r="Q36" s="123">
        <f>'[3]A5-Capex'!L37</f>
        <v>0</v>
      </c>
    </row>
    <row r="37" spans="1:17" x14ac:dyDescent="0.25">
      <c r="A37" s="210" t="str">
        <f>'[3]A5-Capex'!A38</f>
        <v xml:space="preserve"> - </v>
      </c>
      <c r="B37" s="117"/>
      <c r="C37" s="118"/>
      <c r="D37" s="119"/>
      <c r="E37" s="119"/>
      <c r="F37" s="119"/>
      <c r="G37" s="119"/>
      <c r="H37" s="119"/>
      <c r="I37" s="119"/>
      <c r="J37" s="119"/>
      <c r="K37" s="119"/>
      <c r="L37" s="119"/>
      <c r="M37" s="119"/>
      <c r="N37" s="209">
        <f t="shared" si="4"/>
        <v>0</v>
      </c>
      <c r="O37" s="121">
        <f>'[3]A5-Capex'!J38</f>
        <v>0</v>
      </c>
      <c r="P37" s="122">
        <f>'[3]A5-Capex'!K38</f>
        <v>0</v>
      </c>
      <c r="Q37" s="123">
        <f>'[3]A5-Capex'!L38</f>
        <v>0</v>
      </c>
    </row>
    <row r="38" spans="1:17" x14ac:dyDescent="0.25">
      <c r="A38" s="211" t="s">
        <v>720</v>
      </c>
      <c r="B38" s="212">
        <v>2</v>
      </c>
      <c r="C38" s="166">
        <f t="shared" ref="C38:Q38" si="5">SUM(C23:C37)</f>
        <v>0</v>
      </c>
      <c r="D38" s="167">
        <f t="shared" si="5"/>
        <v>0</v>
      </c>
      <c r="E38" s="167">
        <f t="shared" si="5"/>
        <v>0</v>
      </c>
      <c r="F38" s="167">
        <f t="shared" si="5"/>
        <v>0</v>
      </c>
      <c r="G38" s="167">
        <f t="shared" si="5"/>
        <v>0</v>
      </c>
      <c r="H38" s="167">
        <f t="shared" si="5"/>
        <v>0</v>
      </c>
      <c r="I38" s="167">
        <f t="shared" si="5"/>
        <v>0</v>
      </c>
      <c r="J38" s="167">
        <f t="shared" si="5"/>
        <v>0</v>
      </c>
      <c r="K38" s="167">
        <f t="shared" si="5"/>
        <v>0</v>
      </c>
      <c r="L38" s="167">
        <f t="shared" si="5"/>
        <v>0</v>
      </c>
      <c r="M38" s="167">
        <f t="shared" si="5"/>
        <v>0</v>
      </c>
      <c r="N38" s="213">
        <f t="shared" si="5"/>
        <v>0</v>
      </c>
      <c r="O38" s="166">
        <f t="shared" si="5"/>
        <v>0</v>
      </c>
      <c r="P38" s="167">
        <f t="shared" si="5"/>
        <v>0</v>
      </c>
      <c r="Q38" s="168">
        <f t="shared" si="5"/>
        <v>0</v>
      </c>
    </row>
    <row r="39" spans="1:17" ht="25.5" x14ac:dyDescent="0.25">
      <c r="A39" s="145" t="s">
        <v>721</v>
      </c>
      <c r="B39" s="220">
        <v>2</v>
      </c>
      <c r="C39" s="147">
        <f>C20+C38</f>
        <v>13447000</v>
      </c>
      <c r="D39" s="148">
        <f t="shared" ref="D39:N39" si="6">D20+D38</f>
        <v>13447000</v>
      </c>
      <c r="E39" s="148">
        <f t="shared" si="6"/>
        <v>13447000</v>
      </c>
      <c r="F39" s="148">
        <f t="shared" si="6"/>
        <v>13447000</v>
      </c>
      <c r="G39" s="148">
        <f t="shared" si="6"/>
        <v>13447000</v>
      </c>
      <c r="H39" s="148">
        <f t="shared" si="6"/>
        <v>13447000</v>
      </c>
      <c r="I39" s="148">
        <f t="shared" si="6"/>
        <v>13447000</v>
      </c>
      <c r="J39" s="148">
        <f t="shared" si="6"/>
        <v>13447000</v>
      </c>
      <c r="K39" s="148">
        <f t="shared" si="6"/>
        <v>13447000</v>
      </c>
      <c r="L39" s="148">
        <f t="shared" si="6"/>
        <v>13447000</v>
      </c>
      <c r="M39" s="148">
        <f t="shared" si="6"/>
        <v>13447000</v>
      </c>
      <c r="N39" s="221">
        <f t="shared" si="6"/>
        <v>16021000</v>
      </c>
      <c r="O39" s="147">
        <f>O20+O38</f>
        <v>163938000</v>
      </c>
      <c r="P39" s="148">
        <f>P20+P38</f>
        <v>204440371</v>
      </c>
      <c r="Q39" s="150">
        <f>Q20+Q38</f>
        <v>192200367</v>
      </c>
    </row>
  </sheetData>
  <mergeCells count="2">
    <mergeCell ref="C2:N2"/>
    <mergeCell ref="O2:Q2"/>
  </mergeCells>
  <pageMargins left="0.7" right="0.7" top="0.75" bottom="0.75" header="0.3" footer="0.3"/>
  <pageSetup paperSize="9"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view="pageBreakPreview" zoomScaleNormal="100" zoomScaleSheetLayoutView="100" workbookViewId="0">
      <selection activeCell="A3" sqref="A3"/>
    </sheetView>
  </sheetViews>
  <sheetFormatPr defaultRowHeight="15" x14ac:dyDescent="0.25"/>
  <cols>
    <col min="1" max="1" width="151.5703125" customWidth="1"/>
  </cols>
  <sheetData>
    <row r="1" spans="1:1" ht="55.5" customHeight="1" thickTop="1" thickBot="1" x14ac:dyDescent="0.3">
      <c r="A1" s="222" t="s">
        <v>945</v>
      </c>
    </row>
    <row r="2" spans="1:1" ht="185.25" customHeight="1" thickTop="1" thickBot="1" x14ac:dyDescent="0.3">
      <c r="A2" s="99" t="s">
        <v>947</v>
      </c>
    </row>
    <row r="3" spans="1:1" ht="195.75" customHeight="1" thickTop="1" thickBot="1" x14ac:dyDescent="0.3">
      <c r="A3" s="223" t="s">
        <v>949</v>
      </c>
    </row>
    <row r="4" spans="1:1" ht="174.75" customHeight="1" thickTop="1" thickBot="1" x14ac:dyDescent="0.3">
      <c r="A4" s="223" t="s">
        <v>948</v>
      </c>
    </row>
    <row r="5" spans="1:1" ht="15.75" thickTop="1" x14ac:dyDescent="0.25"/>
  </sheetData>
  <printOptions horizontalCentered="1"/>
  <pageMargins left="0.70866141732283472" right="0.70866141732283472" top="0.74803149606299213" bottom="0.74803149606299213" header="0.31496062992125984" footer="0.31496062992125984"/>
  <pageSetup scale="85" orientation="landscape" horizontalDpi="300" verticalDpi="300"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view="pageBreakPreview" zoomScaleNormal="100" zoomScaleSheetLayoutView="100" workbookViewId="0">
      <selection activeCell="C22" sqref="C22"/>
    </sheetView>
  </sheetViews>
  <sheetFormatPr defaultRowHeight="15" x14ac:dyDescent="0.25"/>
  <cols>
    <col min="1" max="1" width="75.85546875" customWidth="1"/>
  </cols>
  <sheetData>
    <row r="1" spans="1:1" ht="36.75" customHeight="1" thickTop="1" thickBot="1" x14ac:dyDescent="0.3">
      <c r="A1" s="98" t="s">
        <v>667</v>
      </c>
    </row>
    <row r="2" spans="1:1" ht="21.75" customHeight="1" thickTop="1" thickBot="1" x14ac:dyDescent="0.3">
      <c r="A2" s="231" t="s">
        <v>668</v>
      </c>
    </row>
    <row r="3" spans="1:1" ht="23.25" customHeight="1" thickTop="1" thickBot="1" x14ac:dyDescent="0.3">
      <c r="A3" s="231" t="s">
        <v>669</v>
      </c>
    </row>
    <row r="4" spans="1:1" ht="23.25" customHeight="1" thickTop="1" thickBot="1" x14ac:dyDescent="0.3">
      <c r="A4" s="231" t="s">
        <v>670</v>
      </c>
    </row>
    <row r="5" spans="1:1" ht="23.25" customHeight="1" thickTop="1" thickBot="1" x14ac:dyDescent="0.3">
      <c r="A5" s="282" t="s">
        <v>917</v>
      </c>
    </row>
    <row r="6" spans="1:1" ht="24" customHeight="1" thickTop="1" thickBot="1" x14ac:dyDescent="0.3">
      <c r="A6" s="231" t="s">
        <v>919</v>
      </c>
    </row>
    <row r="7" spans="1:1" ht="24" customHeight="1" thickTop="1" thickBot="1" x14ac:dyDescent="0.3">
      <c r="A7" s="231" t="s">
        <v>920</v>
      </c>
    </row>
    <row r="8" spans="1:1" ht="21" customHeight="1" thickTop="1" thickBot="1" x14ac:dyDescent="0.3">
      <c r="A8" s="231" t="s">
        <v>921</v>
      </c>
    </row>
    <row r="9" spans="1:1" ht="23.25" customHeight="1" thickTop="1" thickBot="1" x14ac:dyDescent="0.3">
      <c r="A9" s="231" t="s">
        <v>922</v>
      </c>
    </row>
    <row r="10" spans="1:1" ht="26.25" customHeight="1" thickTop="1" thickBot="1" x14ac:dyDescent="0.3">
      <c r="A10" s="231" t="s">
        <v>923</v>
      </c>
    </row>
    <row r="11" spans="1:1" ht="26.25" customHeight="1" thickTop="1" thickBot="1" x14ac:dyDescent="0.3">
      <c r="A11" s="282" t="s">
        <v>918</v>
      </c>
    </row>
    <row r="12" spans="1:1" ht="26.25" customHeight="1" thickTop="1" thickBot="1" x14ac:dyDescent="0.3">
      <c r="A12" s="231" t="s">
        <v>924</v>
      </c>
    </row>
    <row r="13" spans="1:1" ht="26.25" customHeight="1" thickTop="1" thickBot="1" x14ac:dyDescent="0.3">
      <c r="A13" s="231" t="s">
        <v>925</v>
      </c>
    </row>
    <row r="14" spans="1:1" ht="26.25" customHeight="1" thickTop="1" thickBot="1" x14ac:dyDescent="0.3">
      <c r="A14" s="231" t="s">
        <v>926</v>
      </c>
    </row>
    <row r="15" spans="1:1" ht="26.25" customHeight="1" thickTop="1" thickBot="1" x14ac:dyDescent="0.3">
      <c r="A15" s="231" t="s">
        <v>927</v>
      </c>
    </row>
    <row r="16" spans="1:1" ht="26.25" customHeight="1" thickTop="1" thickBot="1" x14ac:dyDescent="0.3">
      <c r="A16" s="231" t="s">
        <v>928</v>
      </c>
    </row>
    <row r="17" spans="1:1" ht="22.5" customHeight="1" thickTop="1" thickBot="1" x14ac:dyDescent="0.3">
      <c r="A17" s="231" t="s">
        <v>929</v>
      </c>
    </row>
    <row r="18" spans="1:1" ht="23.25" customHeight="1" thickTop="1" thickBot="1" x14ac:dyDescent="0.3">
      <c r="A18" s="231" t="s">
        <v>930</v>
      </c>
    </row>
    <row r="19" spans="1:1" ht="23.25" customHeight="1" thickTop="1" thickBot="1" x14ac:dyDescent="0.3">
      <c r="A19" s="231" t="s">
        <v>931</v>
      </c>
    </row>
    <row r="20" spans="1:1" ht="23.25" customHeight="1" thickTop="1" thickBot="1" x14ac:dyDescent="0.3">
      <c r="A20" s="231" t="s">
        <v>932</v>
      </c>
    </row>
    <row r="21" spans="1:1" ht="24" customHeight="1" thickTop="1" thickBot="1" x14ac:dyDescent="0.3">
      <c r="A21" s="231" t="s">
        <v>933</v>
      </c>
    </row>
    <row r="22" spans="1:1" ht="17.25" thickTop="1" thickBot="1" x14ac:dyDescent="0.3">
      <c r="A22" s="231" t="s">
        <v>671</v>
      </c>
    </row>
    <row r="23" spans="1:1" ht="15.75" thickTop="1" x14ac:dyDescent="0.25"/>
  </sheetData>
  <printOptions horizontalCentered="1"/>
  <pageMargins left="0.70866141732283472" right="0.70866141732283472" top="0.74803149606299213" bottom="0.74803149606299213" header="0.31496062992125984" footer="0.31496062992125984"/>
  <pageSetup scale="97" orientation="landscape" horizontalDpi="300" verticalDpi="300" r:id="rId1"/>
  <headerFooter>
    <oddFooter>&amp;L&amp;P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view="pageBreakPreview" topLeftCell="A2" zoomScale="110" zoomScaleNormal="100" zoomScaleSheetLayoutView="110" workbookViewId="0">
      <selection activeCell="A4" sqref="A4"/>
    </sheetView>
  </sheetViews>
  <sheetFormatPr defaultRowHeight="15" x14ac:dyDescent="0.25"/>
  <cols>
    <col min="1" max="1" width="157.140625" customWidth="1"/>
  </cols>
  <sheetData>
    <row r="1" spans="1:4" ht="48" customHeight="1" thickTop="1" thickBot="1" x14ac:dyDescent="0.3">
      <c r="A1" s="230" t="s">
        <v>672</v>
      </c>
    </row>
    <row r="2" spans="1:4" ht="177" customHeight="1" thickTop="1" thickBot="1" x14ac:dyDescent="0.3">
      <c r="A2" s="99" t="s">
        <v>673</v>
      </c>
      <c r="B2" s="100"/>
      <c r="C2" s="100"/>
      <c r="D2" s="100"/>
    </row>
    <row r="3" spans="1:4" ht="28.5" customHeight="1" thickTop="1" thickBot="1" x14ac:dyDescent="0.3">
      <c r="A3" s="99" t="s">
        <v>674</v>
      </c>
    </row>
    <row r="4" spans="1:4" ht="183.75" customHeight="1" thickTop="1" thickBot="1" x14ac:dyDescent="0.3">
      <c r="A4" s="99" t="s">
        <v>946</v>
      </c>
    </row>
    <row r="5" spans="1:4" ht="126.75" thickTop="1" x14ac:dyDescent="0.25">
      <c r="A5" s="229" t="s">
        <v>906</v>
      </c>
    </row>
  </sheetData>
  <printOptions horizontalCentered="1"/>
  <pageMargins left="1.2736614173228347" right="0.70866141732283472" top="0.74803149606299213" bottom="0.74803149606299213" header="0.31496062992125984" footer="0.31496062992125984"/>
  <pageSetup paperSize="9" scale="95" orientation="landscape" horizontalDpi="300" verticalDpi="300" r:id="rId1"/>
  <headerFooter>
    <oddFooter>&amp;L&amp;P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view="pageBreakPreview" topLeftCell="A4" zoomScale="60" zoomScaleNormal="100" workbookViewId="0">
      <selection activeCell="U21" sqref="U21"/>
    </sheetView>
  </sheetViews>
  <sheetFormatPr defaultRowHeight="15" x14ac:dyDescent="0.25"/>
  <sheetData>
    <row r="1" spans="1:17" ht="67.5" customHeight="1" thickTop="1" thickBot="1" x14ac:dyDescent="0.3">
      <c r="A1" s="389" t="s">
        <v>675</v>
      </c>
      <c r="B1" s="389"/>
      <c r="C1" s="389"/>
      <c r="D1" s="389"/>
      <c r="E1" s="389"/>
      <c r="F1" s="389"/>
      <c r="G1" s="389"/>
      <c r="H1" s="389"/>
      <c r="I1" s="389"/>
      <c r="J1" s="389"/>
      <c r="K1" s="389"/>
      <c r="L1" s="389"/>
      <c r="M1" s="389"/>
      <c r="N1" s="389"/>
      <c r="O1" s="389"/>
      <c r="P1" s="389"/>
      <c r="Q1" s="389"/>
    </row>
    <row r="2" spans="1:17" ht="28.5" customHeight="1" thickTop="1" thickBot="1" x14ac:dyDescent="0.3">
      <c r="A2" s="390" t="s">
        <v>907</v>
      </c>
      <c r="B2" s="390"/>
      <c r="C2" s="390"/>
      <c r="D2" s="390"/>
      <c r="E2" s="390"/>
      <c r="F2" s="390"/>
      <c r="G2" s="390"/>
      <c r="H2" s="390"/>
      <c r="I2" s="390"/>
      <c r="J2" s="390"/>
      <c r="K2" s="390"/>
      <c r="L2" s="390"/>
      <c r="M2" s="390"/>
      <c r="N2" s="390"/>
      <c r="O2" s="390"/>
      <c r="P2" s="390"/>
      <c r="Q2" s="390"/>
    </row>
    <row r="3" spans="1:17" ht="16.5" thickTop="1" thickBot="1" x14ac:dyDescent="0.3">
      <c r="A3" s="390"/>
      <c r="B3" s="390"/>
      <c r="C3" s="390"/>
      <c r="D3" s="390"/>
      <c r="E3" s="390"/>
      <c r="F3" s="390"/>
      <c r="G3" s="390"/>
      <c r="H3" s="390"/>
      <c r="I3" s="390"/>
      <c r="J3" s="390"/>
      <c r="K3" s="390"/>
      <c r="L3" s="390"/>
      <c r="M3" s="390"/>
      <c r="N3" s="390"/>
      <c r="O3" s="390"/>
      <c r="P3" s="390"/>
      <c r="Q3" s="390"/>
    </row>
    <row r="4" spans="1:17" ht="133.5" customHeight="1" thickTop="1" thickBot="1" x14ac:dyDescent="0.3">
      <c r="A4" s="390"/>
      <c r="B4" s="390"/>
      <c r="C4" s="390"/>
      <c r="D4" s="390"/>
      <c r="E4" s="390"/>
      <c r="F4" s="390"/>
      <c r="G4" s="390"/>
      <c r="H4" s="390"/>
      <c r="I4" s="390"/>
      <c r="J4" s="390"/>
      <c r="K4" s="390"/>
      <c r="L4" s="390"/>
      <c r="M4" s="390"/>
      <c r="N4" s="390"/>
      <c r="O4" s="390"/>
      <c r="P4" s="390"/>
      <c r="Q4" s="390"/>
    </row>
    <row r="5" spans="1:17" ht="15.75" thickTop="1" x14ac:dyDescent="0.25">
      <c r="A5" s="391"/>
      <c r="B5" s="392"/>
      <c r="C5" s="392"/>
      <c r="D5" s="392"/>
      <c r="E5" s="392"/>
      <c r="F5" s="392"/>
      <c r="G5" s="392"/>
      <c r="H5" s="392"/>
      <c r="I5" s="392"/>
      <c r="J5" s="392"/>
      <c r="K5" s="392"/>
      <c r="L5" s="392"/>
      <c r="M5" s="392"/>
      <c r="N5" s="392"/>
      <c r="O5" s="392"/>
      <c r="P5" s="392"/>
      <c r="Q5" s="393"/>
    </row>
    <row r="6" spans="1:17" x14ac:dyDescent="0.25">
      <c r="A6" s="394"/>
      <c r="B6" s="395"/>
      <c r="C6" s="395"/>
      <c r="D6" s="395"/>
      <c r="E6" s="395"/>
      <c r="F6" s="395"/>
      <c r="G6" s="395"/>
      <c r="H6" s="395"/>
      <c r="I6" s="395"/>
      <c r="J6" s="395"/>
      <c r="K6" s="395"/>
      <c r="L6" s="395"/>
      <c r="M6" s="395"/>
      <c r="N6" s="395"/>
      <c r="O6" s="395"/>
      <c r="P6" s="395"/>
      <c r="Q6" s="396"/>
    </row>
    <row r="7" spans="1:17" x14ac:dyDescent="0.25">
      <c r="A7" s="394"/>
      <c r="B7" s="395"/>
      <c r="C7" s="395"/>
      <c r="D7" s="395"/>
      <c r="E7" s="395"/>
      <c r="F7" s="395"/>
      <c r="G7" s="395"/>
      <c r="H7" s="395"/>
      <c r="I7" s="395"/>
      <c r="J7" s="395"/>
      <c r="K7" s="395"/>
      <c r="L7" s="395"/>
      <c r="M7" s="395"/>
      <c r="N7" s="395"/>
      <c r="O7" s="395"/>
      <c r="P7" s="395"/>
      <c r="Q7" s="396"/>
    </row>
    <row r="8" spans="1:17" x14ac:dyDescent="0.25">
      <c r="A8" s="394"/>
      <c r="B8" s="395"/>
      <c r="C8" s="395"/>
      <c r="D8" s="395"/>
      <c r="E8" s="395"/>
      <c r="F8" s="395"/>
      <c r="G8" s="395"/>
      <c r="H8" s="395"/>
      <c r="I8" s="395"/>
      <c r="J8" s="395"/>
      <c r="K8" s="395"/>
      <c r="L8" s="395"/>
      <c r="M8" s="395"/>
      <c r="N8" s="395"/>
      <c r="O8" s="395"/>
      <c r="P8" s="395"/>
      <c r="Q8" s="396"/>
    </row>
    <row r="9" spans="1:17" x14ac:dyDescent="0.25">
      <c r="A9" s="394"/>
      <c r="B9" s="395"/>
      <c r="C9" s="395"/>
      <c r="D9" s="395"/>
      <c r="E9" s="395"/>
      <c r="F9" s="395"/>
      <c r="G9" s="395"/>
      <c r="H9" s="395"/>
      <c r="I9" s="395"/>
      <c r="J9" s="395"/>
      <c r="K9" s="395"/>
      <c r="L9" s="395"/>
      <c r="M9" s="395"/>
      <c r="N9" s="395"/>
      <c r="O9" s="395"/>
      <c r="P9" s="395"/>
      <c r="Q9" s="396"/>
    </row>
    <row r="10" spans="1:17" x14ac:dyDescent="0.25">
      <c r="A10" s="394"/>
      <c r="B10" s="395"/>
      <c r="C10" s="395"/>
      <c r="D10" s="395"/>
      <c r="E10" s="395"/>
      <c r="F10" s="395"/>
      <c r="G10" s="395"/>
      <c r="H10" s="395"/>
      <c r="I10" s="395"/>
      <c r="J10" s="395"/>
      <c r="K10" s="395"/>
      <c r="L10" s="395"/>
      <c r="M10" s="395"/>
      <c r="N10" s="395"/>
      <c r="O10" s="395"/>
      <c r="P10" s="395"/>
      <c r="Q10" s="396"/>
    </row>
    <row r="11" spans="1:17" x14ac:dyDescent="0.25">
      <c r="A11" s="394"/>
      <c r="B11" s="395"/>
      <c r="C11" s="395"/>
      <c r="D11" s="395"/>
      <c r="E11" s="395"/>
      <c r="F11" s="395"/>
      <c r="G11" s="395"/>
      <c r="H11" s="395"/>
      <c r="I11" s="395"/>
      <c r="J11" s="395"/>
      <c r="K11" s="395"/>
      <c r="L11" s="395"/>
      <c r="M11" s="395"/>
      <c r="N11" s="395"/>
      <c r="O11" s="395"/>
      <c r="P11" s="395"/>
      <c r="Q11" s="396"/>
    </row>
    <row r="12" spans="1:17" x14ac:dyDescent="0.25">
      <c r="A12" s="394"/>
      <c r="B12" s="395"/>
      <c r="C12" s="395"/>
      <c r="D12" s="395"/>
      <c r="E12" s="395"/>
      <c r="F12" s="395"/>
      <c r="G12" s="395"/>
      <c r="H12" s="395"/>
      <c r="I12" s="395"/>
      <c r="J12" s="395"/>
      <c r="K12" s="395"/>
      <c r="L12" s="395"/>
      <c r="M12" s="395"/>
      <c r="N12" s="395"/>
      <c r="O12" s="395"/>
      <c r="P12" s="395"/>
      <c r="Q12" s="396"/>
    </row>
    <row r="13" spans="1:17" x14ac:dyDescent="0.25">
      <c r="A13" s="394"/>
      <c r="B13" s="395"/>
      <c r="C13" s="395"/>
      <c r="D13" s="395"/>
      <c r="E13" s="395"/>
      <c r="F13" s="395"/>
      <c r="G13" s="395"/>
      <c r="H13" s="395"/>
      <c r="I13" s="395"/>
      <c r="J13" s="395"/>
      <c r="K13" s="395"/>
      <c r="L13" s="395"/>
      <c r="M13" s="395"/>
      <c r="N13" s="395"/>
      <c r="O13" s="395"/>
      <c r="P13" s="395"/>
      <c r="Q13" s="396"/>
    </row>
    <row r="14" spans="1:17" x14ac:dyDescent="0.25">
      <c r="A14" s="394"/>
      <c r="B14" s="395"/>
      <c r="C14" s="395"/>
      <c r="D14" s="395"/>
      <c r="E14" s="395"/>
      <c r="F14" s="395"/>
      <c r="G14" s="395"/>
      <c r="H14" s="395"/>
      <c r="I14" s="395"/>
      <c r="J14" s="395"/>
      <c r="K14" s="395"/>
      <c r="L14" s="395"/>
      <c r="M14" s="395"/>
      <c r="N14" s="395"/>
      <c r="O14" s="395"/>
      <c r="P14" s="395"/>
      <c r="Q14" s="396"/>
    </row>
    <row r="15" spans="1:17" x14ac:dyDescent="0.25">
      <c r="A15" s="394"/>
      <c r="B15" s="395"/>
      <c r="C15" s="395"/>
      <c r="D15" s="395"/>
      <c r="E15" s="395"/>
      <c r="F15" s="395"/>
      <c r="G15" s="395"/>
      <c r="H15" s="395"/>
      <c r="I15" s="395"/>
      <c r="J15" s="395"/>
      <c r="K15" s="395"/>
      <c r="L15" s="395"/>
      <c r="M15" s="395"/>
      <c r="N15" s="395"/>
      <c r="O15" s="395"/>
      <c r="P15" s="395"/>
      <c r="Q15" s="396"/>
    </row>
    <row r="16" spans="1:17" x14ac:dyDescent="0.25">
      <c r="A16" s="394"/>
      <c r="B16" s="395"/>
      <c r="C16" s="395"/>
      <c r="D16" s="395"/>
      <c r="E16" s="395"/>
      <c r="F16" s="395"/>
      <c r="G16" s="395"/>
      <c r="H16" s="395"/>
      <c r="I16" s="395"/>
      <c r="J16" s="395"/>
      <c r="K16" s="395"/>
      <c r="L16" s="395"/>
      <c r="M16" s="395"/>
      <c r="N16" s="395"/>
      <c r="O16" s="395"/>
      <c r="P16" s="395"/>
      <c r="Q16" s="396"/>
    </row>
    <row r="17" spans="1:17" x14ac:dyDescent="0.25">
      <c r="A17" s="394"/>
      <c r="B17" s="395"/>
      <c r="C17" s="395"/>
      <c r="D17" s="395"/>
      <c r="E17" s="395"/>
      <c r="F17" s="395"/>
      <c r="G17" s="395"/>
      <c r="H17" s="395"/>
      <c r="I17" s="395"/>
      <c r="J17" s="395"/>
      <c r="K17" s="395"/>
      <c r="L17" s="395"/>
      <c r="M17" s="395"/>
      <c r="N17" s="395"/>
      <c r="O17" s="395"/>
      <c r="P17" s="395"/>
      <c r="Q17" s="396"/>
    </row>
    <row r="18" spans="1:17" x14ac:dyDescent="0.25">
      <c r="A18" s="394"/>
      <c r="B18" s="395"/>
      <c r="C18" s="395"/>
      <c r="D18" s="395"/>
      <c r="E18" s="395"/>
      <c r="F18" s="395"/>
      <c r="G18" s="395"/>
      <c r="H18" s="395"/>
      <c r="I18" s="395"/>
      <c r="J18" s="395"/>
      <c r="K18" s="395"/>
      <c r="L18" s="395"/>
      <c r="M18" s="395"/>
      <c r="N18" s="395"/>
      <c r="O18" s="395"/>
      <c r="P18" s="395"/>
      <c r="Q18" s="396"/>
    </row>
    <row r="19" spans="1:17" x14ac:dyDescent="0.25">
      <c r="A19" s="394"/>
      <c r="B19" s="395"/>
      <c r="C19" s="395"/>
      <c r="D19" s="395"/>
      <c r="E19" s="395"/>
      <c r="F19" s="395"/>
      <c r="G19" s="395"/>
      <c r="H19" s="395"/>
      <c r="I19" s="395"/>
      <c r="J19" s="395"/>
      <c r="K19" s="395"/>
      <c r="L19" s="395"/>
      <c r="M19" s="395"/>
      <c r="N19" s="395"/>
      <c r="O19" s="395"/>
      <c r="P19" s="395"/>
      <c r="Q19" s="396"/>
    </row>
    <row r="20" spans="1:17" x14ac:dyDescent="0.25">
      <c r="A20" s="394"/>
      <c r="B20" s="395"/>
      <c r="C20" s="395"/>
      <c r="D20" s="395"/>
      <c r="E20" s="395"/>
      <c r="F20" s="395"/>
      <c r="G20" s="395"/>
      <c r="H20" s="395"/>
      <c r="I20" s="395"/>
      <c r="J20" s="395"/>
      <c r="K20" s="395"/>
      <c r="L20" s="395"/>
      <c r="M20" s="395"/>
      <c r="N20" s="395"/>
      <c r="O20" s="395"/>
      <c r="P20" s="395"/>
      <c r="Q20" s="396"/>
    </row>
    <row r="21" spans="1:17" x14ac:dyDescent="0.25">
      <c r="A21" s="394"/>
      <c r="B21" s="395"/>
      <c r="C21" s="395"/>
      <c r="D21" s="395"/>
      <c r="E21" s="395"/>
      <c r="F21" s="395"/>
      <c r="G21" s="395"/>
      <c r="H21" s="395"/>
      <c r="I21" s="395"/>
      <c r="J21" s="395"/>
      <c r="K21" s="395"/>
      <c r="L21" s="395"/>
      <c r="M21" s="395"/>
      <c r="N21" s="395"/>
      <c r="O21" s="395"/>
      <c r="P21" s="395"/>
      <c r="Q21" s="396"/>
    </row>
    <row r="22" spans="1:17" x14ac:dyDescent="0.25">
      <c r="A22" s="394"/>
      <c r="B22" s="395"/>
      <c r="C22" s="395"/>
      <c r="D22" s="395"/>
      <c r="E22" s="395"/>
      <c r="F22" s="395"/>
      <c r="G22" s="395"/>
      <c r="H22" s="395"/>
      <c r="I22" s="395"/>
      <c r="J22" s="395"/>
      <c r="K22" s="395"/>
      <c r="L22" s="395"/>
      <c r="M22" s="395"/>
      <c r="N22" s="395"/>
      <c r="O22" s="395"/>
      <c r="P22" s="395"/>
      <c r="Q22" s="396"/>
    </row>
    <row r="23" spans="1:17" x14ac:dyDescent="0.25">
      <c r="A23" s="394"/>
      <c r="B23" s="395"/>
      <c r="C23" s="395"/>
      <c r="D23" s="395"/>
      <c r="E23" s="395"/>
      <c r="F23" s="395"/>
      <c r="G23" s="395"/>
      <c r="H23" s="395"/>
      <c r="I23" s="395"/>
      <c r="J23" s="395"/>
      <c r="K23" s="395"/>
      <c r="L23" s="395"/>
      <c r="M23" s="395"/>
      <c r="N23" s="395"/>
      <c r="O23" s="395"/>
      <c r="P23" s="395"/>
      <c r="Q23" s="396"/>
    </row>
    <row r="24" spans="1:17" x14ac:dyDescent="0.25">
      <c r="A24" s="394"/>
      <c r="B24" s="395"/>
      <c r="C24" s="395"/>
      <c r="D24" s="395"/>
      <c r="E24" s="395"/>
      <c r="F24" s="395"/>
      <c r="G24" s="395"/>
      <c r="H24" s="395"/>
      <c r="I24" s="395"/>
      <c r="J24" s="395"/>
      <c r="K24" s="395"/>
      <c r="L24" s="395"/>
      <c r="M24" s="395"/>
      <c r="N24" s="395"/>
      <c r="O24" s="395"/>
      <c r="P24" s="395"/>
      <c r="Q24" s="396"/>
    </row>
    <row r="25" spans="1:17" x14ac:dyDescent="0.25">
      <c r="A25" s="394"/>
      <c r="B25" s="395"/>
      <c r="C25" s="395"/>
      <c r="D25" s="395"/>
      <c r="E25" s="395"/>
      <c r="F25" s="395"/>
      <c r="G25" s="395"/>
      <c r="H25" s="395"/>
      <c r="I25" s="395"/>
      <c r="J25" s="395"/>
      <c r="K25" s="395"/>
      <c r="L25" s="395"/>
      <c r="M25" s="395"/>
      <c r="N25" s="395"/>
      <c r="O25" s="395"/>
      <c r="P25" s="395"/>
      <c r="Q25" s="396"/>
    </row>
    <row r="26" spans="1:17" x14ac:dyDescent="0.25">
      <c r="A26" s="394"/>
      <c r="B26" s="395"/>
      <c r="C26" s="395"/>
      <c r="D26" s="395"/>
      <c r="E26" s="395"/>
      <c r="F26" s="395"/>
      <c r="G26" s="395"/>
      <c r="H26" s="395"/>
      <c r="I26" s="395"/>
      <c r="J26" s="395"/>
      <c r="K26" s="395"/>
      <c r="L26" s="395"/>
      <c r="M26" s="395"/>
      <c r="N26" s="395"/>
      <c r="O26" s="395"/>
      <c r="P26" s="395"/>
      <c r="Q26" s="396"/>
    </row>
    <row r="27" spans="1:17" x14ac:dyDescent="0.25">
      <c r="A27" s="394"/>
      <c r="B27" s="395"/>
      <c r="C27" s="395"/>
      <c r="D27" s="395"/>
      <c r="E27" s="395"/>
      <c r="F27" s="395"/>
      <c r="G27" s="395"/>
      <c r="H27" s="395"/>
      <c r="I27" s="395"/>
      <c r="J27" s="395"/>
      <c r="K27" s="395"/>
      <c r="L27" s="395"/>
      <c r="M27" s="395"/>
      <c r="N27" s="395"/>
      <c r="O27" s="395"/>
      <c r="P27" s="395"/>
      <c r="Q27" s="396"/>
    </row>
    <row r="28" spans="1:17" x14ac:dyDescent="0.25">
      <c r="A28" s="394"/>
      <c r="B28" s="395"/>
      <c r="C28" s="395"/>
      <c r="D28" s="395"/>
      <c r="E28" s="395"/>
      <c r="F28" s="395"/>
      <c r="G28" s="395"/>
      <c r="H28" s="395"/>
      <c r="I28" s="395"/>
      <c r="J28" s="395"/>
      <c r="K28" s="395"/>
      <c r="L28" s="395"/>
      <c r="M28" s="395"/>
      <c r="N28" s="395"/>
      <c r="O28" s="395"/>
      <c r="P28" s="395"/>
      <c r="Q28" s="396"/>
    </row>
    <row r="29" spans="1:17" x14ac:dyDescent="0.25">
      <c r="A29" s="394"/>
      <c r="B29" s="395"/>
      <c r="C29" s="395"/>
      <c r="D29" s="395"/>
      <c r="E29" s="395"/>
      <c r="F29" s="395"/>
      <c r="G29" s="395"/>
      <c r="H29" s="395"/>
      <c r="I29" s="395"/>
      <c r="J29" s="395"/>
      <c r="K29" s="395"/>
      <c r="L29" s="395"/>
      <c r="M29" s="395"/>
      <c r="N29" s="395"/>
      <c r="O29" s="395"/>
      <c r="P29" s="395"/>
      <c r="Q29" s="396"/>
    </row>
    <row r="30" spans="1:17" x14ac:dyDescent="0.25">
      <c r="A30" s="394"/>
      <c r="B30" s="395"/>
      <c r="C30" s="395"/>
      <c r="D30" s="395"/>
      <c r="E30" s="395"/>
      <c r="F30" s="395"/>
      <c r="G30" s="395"/>
      <c r="H30" s="395"/>
      <c r="I30" s="395"/>
      <c r="J30" s="395"/>
      <c r="K30" s="395"/>
      <c r="L30" s="395"/>
      <c r="M30" s="395"/>
      <c r="N30" s="395"/>
      <c r="O30" s="395"/>
      <c r="P30" s="395"/>
      <c r="Q30" s="396"/>
    </row>
    <row r="31" spans="1:17" x14ac:dyDescent="0.25">
      <c r="A31" s="394"/>
      <c r="B31" s="395"/>
      <c r="C31" s="395"/>
      <c r="D31" s="395"/>
      <c r="E31" s="395"/>
      <c r="F31" s="395"/>
      <c r="G31" s="395"/>
      <c r="H31" s="395"/>
      <c r="I31" s="395"/>
      <c r="J31" s="395"/>
      <c r="K31" s="395"/>
      <c r="L31" s="395"/>
      <c r="M31" s="395"/>
      <c r="N31" s="395"/>
      <c r="O31" s="395"/>
      <c r="P31" s="395"/>
      <c r="Q31" s="396"/>
    </row>
    <row r="32" spans="1:17" x14ac:dyDescent="0.25">
      <c r="A32" s="394"/>
      <c r="B32" s="395"/>
      <c r="C32" s="395"/>
      <c r="D32" s="395"/>
      <c r="E32" s="395"/>
      <c r="F32" s="395"/>
      <c r="G32" s="395"/>
      <c r="H32" s="395"/>
      <c r="I32" s="395"/>
      <c r="J32" s="395"/>
      <c r="K32" s="395"/>
      <c r="L32" s="395"/>
      <c r="M32" s="395"/>
      <c r="N32" s="395"/>
      <c r="O32" s="395"/>
      <c r="P32" s="395"/>
      <c r="Q32" s="396"/>
    </row>
    <row r="33" spans="1:17" x14ac:dyDescent="0.25">
      <c r="A33" s="394"/>
      <c r="B33" s="395"/>
      <c r="C33" s="395"/>
      <c r="D33" s="395"/>
      <c r="E33" s="395"/>
      <c r="F33" s="395"/>
      <c r="G33" s="395"/>
      <c r="H33" s="395"/>
      <c r="I33" s="395"/>
      <c r="J33" s="395"/>
      <c r="K33" s="395"/>
      <c r="L33" s="395"/>
      <c r="M33" s="395"/>
      <c r="N33" s="395"/>
      <c r="O33" s="395"/>
      <c r="P33" s="395"/>
      <c r="Q33" s="396"/>
    </row>
    <row r="34" spans="1:17" x14ac:dyDescent="0.25">
      <c r="A34" s="394"/>
      <c r="B34" s="395"/>
      <c r="C34" s="395"/>
      <c r="D34" s="395"/>
      <c r="E34" s="395"/>
      <c r="F34" s="395"/>
      <c r="G34" s="395"/>
      <c r="H34" s="395"/>
      <c r="I34" s="395"/>
      <c r="J34" s="395"/>
      <c r="K34" s="395"/>
      <c r="L34" s="395"/>
      <c r="M34" s="395"/>
      <c r="N34" s="395"/>
      <c r="O34" s="395"/>
      <c r="P34" s="395"/>
      <c r="Q34" s="396"/>
    </row>
    <row r="35" spans="1:17" x14ac:dyDescent="0.25">
      <c r="A35" s="394"/>
      <c r="B35" s="395"/>
      <c r="C35" s="395"/>
      <c r="D35" s="395"/>
      <c r="E35" s="395"/>
      <c r="F35" s="395"/>
      <c r="G35" s="395"/>
      <c r="H35" s="395"/>
      <c r="I35" s="395"/>
      <c r="J35" s="395"/>
      <c r="K35" s="395"/>
      <c r="L35" s="395"/>
      <c r="M35" s="395"/>
      <c r="N35" s="395"/>
      <c r="O35" s="395"/>
      <c r="P35" s="395"/>
      <c r="Q35" s="396"/>
    </row>
    <row r="36" spans="1:17" x14ac:dyDescent="0.25">
      <c r="A36" s="394"/>
      <c r="B36" s="395"/>
      <c r="C36" s="395"/>
      <c r="D36" s="395"/>
      <c r="E36" s="395"/>
      <c r="F36" s="395"/>
      <c r="G36" s="395"/>
      <c r="H36" s="395"/>
      <c r="I36" s="395"/>
      <c r="J36" s="395"/>
      <c r="K36" s="395"/>
      <c r="L36" s="395"/>
      <c r="M36" s="395"/>
      <c r="N36" s="395"/>
      <c r="O36" s="395"/>
      <c r="P36" s="395"/>
      <c r="Q36" s="396"/>
    </row>
    <row r="37" spans="1:17" ht="80.25" customHeight="1" thickBot="1" x14ac:dyDescent="0.3">
      <c r="A37" s="397"/>
      <c r="B37" s="398"/>
      <c r="C37" s="398"/>
      <c r="D37" s="398"/>
      <c r="E37" s="398"/>
      <c r="F37" s="398"/>
      <c r="G37" s="398"/>
      <c r="H37" s="398"/>
      <c r="I37" s="398"/>
      <c r="J37" s="398"/>
      <c r="K37" s="398"/>
      <c r="L37" s="398"/>
      <c r="M37" s="398"/>
      <c r="N37" s="398"/>
      <c r="O37" s="398"/>
      <c r="P37" s="398"/>
      <c r="Q37" s="399"/>
    </row>
    <row r="38" spans="1:17" ht="15.75" thickTop="1" x14ac:dyDescent="0.25"/>
  </sheetData>
  <mergeCells count="3">
    <mergeCell ref="A1:Q1"/>
    <mergeCell ref="A2:Q4"/>
    <mergeCell ref="A5:Q37"/>
  </mergeCells>
  <printOptions horizontalCentered="1"/>
  <pageMargins left="0.70866141732283472" right="0.70866141732283472" top="0.74803149606299213" bottom="0.74803149606299213" header="0.31496062992125984" footer="0.31496062992125984"/>
  <pageSetup paperSize="9" scale="62" orientation="landscape" r:id="rId1"/>
  <headerFooter>
    <oddFooter>&amp;L&amp;P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Normal="100" zoomScaleSheetLayoutView="100" workbookViewId="0">
      <selection activeCell="N3" sqref="N3"/>
    </sheetView>
  </sheetViews>
  <sheetFormatPr defaultRowHeight="15" x14ac:dyDescent="0.25"/>
  <cols>
    <col min="12" max="12" width="29.28515625" customWidth="1"/>
  </cols>
  <sheetData>
    <row r="1" spans="1:12" ht="43.5" customHeight="1" thickTop="1" thickBot="1" x14ac:dyDescent="0.3">
      <c r="A1" s="400" t="s">
        <v>676</v>
      </c>
      <c r="B1" s="401"/>
      <c r="C1" s="401"/>
      <c r="D1" s="401"/>
      <c r="E1" s="401"/>
      <c r="F1" s="401"/>
      <c r="G1" s="401"/>
      <c r="H1" s="401"/>
      <c r="I1" s="401"/>
      <c r="J1" s="401"/>
      <c r="K1" s="401"/>
      <c r="L1" s="402"/>
    </row>
    <row r="2" spans="1:12" ht="56.25" customHeight="1" thickTop="1" thickBot="1" x14ac:dyDescent="0.3">
      <c r="A2" s="403" t="s">
        <v>908</v>
      </c>
      <c r="B2" s="404"/>
      <c r="C2" s="404"/>
      <c r="D2" s="404"/>
      <c r="E2" s="404"/>
      <c r="F2" s="404"/>
      <c r="G2" s="404"/>
      <c r="H2" s="404"/>
      <c r="I2" s="404"/>
      <c r="J2" s="404"/>
      <c r="K2" s="404"/>
      <c r="L2" s="405"/>
    </row>
    <row r="3" spans="1:12" ht="15.75" thickTop="1" x14ac:dyDescent="0.25">
      <c r="A3" s="392"/>
      <c r="B3" s="392"/>
      <c r="C3" s="392"/>
      <c r="D3" s="392"/>
      <c r="E3" s="392"/>
      <c r="F3" s="392"/>
      <c r="G3" s="392"/>
      <c r="H3" s="392"/>
      <c r="I3" s="392"/>
      <c r="J3" s="392"/>
      <c r="K3" s="392"/>
      <c r="L3" s="392"/>
    </row>
    <row r="4" spans="1:12" x14ac:dyDescent="0.25">
      <c r="A4" s="406"/>
      <c r="B4" s="406"/>
      <c r="C4" s="406"/>
      <c r="D4" s="406"/>
      <c r="E4" s="406"/>
      <c r="F4" s="406"/>
      <c r="G4" s="406"/>
      <c r="H4" s="406"/>
      <c r="I4" s="406"/>
      <c r="J4" s="406"/>
      <c r="K4" s="406"/>
      <c r="L4" s="406"/>
    </row>
    <row r="5" spans="1:12" x14ac:dyDescent="0.25">
      <c r="A5" s="406"/>
      <c r="B5" s="406"/>
      <c r="C5" s="406"/>
      <c r="D5" s="406"/>
      <c r="E5" s="406"/>
      <c r="F5" s="406"/>
      <c r="G5" s="406"/>
      <c r="H5" s="406"/>
      <c r="I5" s="406"/>
      <c r="J5" s="406"/>
      <c r="K5" s="406"/>
      <c r="L5" s="406"/>
    </row>
    <row r="6" spans="1:12" x14ac:dyDescent="0.25">
      <c r="A6" s="406"/>
      <c r="B6" s="406"/>
      <c r="C6" s="406"/>
      <c r="D6" s="406"/>
      <c r="E6" s="406"/>
      <c r="F6" s="406"/>
      <c r="G6" s="406"/>
      <c r="H6" s="406"/>
      <c r="I6" s="406"/>
      <c r="J6" s="406"/>
      <c r="K6" s="406"/>
      <c r="L6" s="406"/>
    </row>
    <row r="7" spans="1:12" x14ac:dyDescent="0.25">
      <c r="A7" s="406"/>
      <c r="B7" s="406"/>
      <c r="C7" s="406"/>
      <c r="D7" s="406"/>
      <c r="E7" s="406"/>
      <c r="F7" s="406"/>
      <c r="G7" s="406"/>
      <c r="H7" s="406"/>
      <c r="I7" s="406"/>
      <c r="J7" s="406"/>
      <c r="K7" s="406"/>
      <c r="L7" s="406"/>
    </row>
    <row r="8" spans="1:12" x14ac:dyDescent="0.25">
      <c r="A8" s="406"/>
      <c r="B8" s="406"/>
      <c r="C8" s="406"/>
      <c r="D8" s="406"/>
      <c r="E8" s="406"/>
      <c r="F8" s="406"/>
      <c r="G8" s="406"/>
      <c r="H8" s="406"/>
      <c r="I8" s="406"/>
      <c r="J8" s="406"/>
      <c r="K8" s="406"/>
      <c r="L8" s="406"/>
    </row>
    <row r="9" spans="1:12" x14ac:dyDescent="0.25">
      <c r="A9" s="406"/>
      <c r="B9" s="406"/>
      <c r="C9" s="406"/>
      <c r="D9" s="406"/>
      <c r="E9" s="406"/>
      <c r="F9" s="406"/>
      <c r="G9" s="406"/>
      <c r="H9" s="406"/>
      <c r="I9" s="406"/>
      <c r="J9" s="406"/>
      <c r="K9" s="406"/>
      <c r="L9" s="406"/>
    </row>
    <row r="10" spans="1:12" x14ac:dyDescent="0.25">
      <c r="A10" s="406"/>
      <c r="B10" s="406"/>
      <c r="C10" s="406"/>
      <c r="D10" s="406"/>
      <c r="E10" s="406"/>
      <c r="F10" s="406"/>
      <c r="G10" s="406"/>
      <c r="H10" s="406"/>
      <c r="I10" s="406"/>
      <c r="J10" s="406"/>
      <c r="K10" s="406"/>
      <c r="L10" s="406"/>
    </row>
    <row r="11" spans="1:12" x14ac:dyDescent="0.25">
      <c r="A11" s="406"/>
      <c r="B11" s="406"/>
      <c r="C11" s="406"/>
      <c r="D11" s="406"/>
      <c r="E11" s="406"/>
      <c r="F11" s="406"/>
      <c r="G11" s="406"/>
      <c r="H11" s="406"/>
      <c r="I11" s="406"/>
      <c r="J11" s="406"/>
      <c r="K11" s="406"/>
      <c r="L11" s="406"/>
    </row>
    <row r="12" spans="1:12" x14ac:dyDescent="0.25">
      <c r="A12" s="406"/>
      <c r="B12" s="406"/>
      <c r="C12" s="406"/>
      <c r="D12" s="406"/>
      <c r="E12" s="406"/>
      <c r="F12" s="406"/>
      <c r="G12" s="406"/>
      <c r="H12" s="406"/>
      <c r="I12" s="406"/>
      <c r="J12" s="406"/>
      <c r="K12" s="406"/>
      <c r="L12" s="406"/>
    </row>
    <row r="13" spans="1:12" x14ac:dyDescent="0.25">
      <c r="A13" s="406"/>
      <c r="B13" s="406"/>
      <c r="C13" s="406"/>
      <c r="D13" s="406"/>
      <c r="E13" s="406"/>
      <c r="F13" s="406"/>
      <c r="G13" s="406"/>
      <c r="H13" s="406"/>
      <c r="I13" s="406"/>
      <c r="J13" s="406"/>
      <c r="K13" s="406"/>
      <c r="L13" s="406"/>
    </row>
    <row r="14" spans="1:12" x14ac:dyDescent="0.25">
      <c r="A14" s="406"/>
      <c r="B14" s="406"/>
      <c r="C14" s="406"/>
      <c r="D14" s="406"/>
      <c r="E14" s="406"/>
      <c r="F14" s="406"/>
      <c r="G14" s="406"/>
      <c r="H14" s="406"/>
      <c r="I14" s="406"/>
      <c r="J14" s="406"/>
      <c r="K14" s="406"/>
      <c r="L14" s="406"/>
    </row>
    <row r="15" spans="1:12" x14ac:dyDescent="0.25">
      <c r="A15" s="406"/>
      <c r="B15" s="406"/>
      <c r="C15" s="406"/>
      <c r="D15" s="406"/>
      <c r="E15" s="406"/>
      <c r="F15" s="406"/>
      <c r="G15" s="406"/>
      <c r="H15" s="406"/>
      <c r="I15" s="406"/>
      <c r="J15" s="406"/>
      <c r="K15" s="406"/>
      <c r="L15" s="406"/>
    </row>
    <row r="16" spans="1:12" x14ac:dyDescent="0.25">
      <c r="A16" s="406"/>
      <c r="B16" s="406"/>
      <c r="C16" s="406"/>
      <c r="D16" s="406"/>
      <c r="E16" s="406"/>
      <c r="F16" s="406"/>
      <c r="G16" s="406"/>
      <c r="H16" s="406"/>
      <c r="I16" s="406"/>
      <c r="J16" s="406"/>
      <c r="K16" s="406"/>
      <c r="L16" s="406"/>
    </row>
    <row r="17" spans="1:12" x14ac:dyDescent="0.25">
      <c r="A17" s="406"/>
      <c r="B17" s="406"/>
      <c r="C17" s="406"/>
      <c r="D17" s="406"/>
      <c r="E17" s="406"/>
      <c r="F17" s="406"/>
      <c r="G17" s="406"/>
      <c r="H17" s="406"/>
      <c r="I17" s="406"/>
      <c r="J17" s="406"/>
      <c r="K17" s="406"/>
      <c r="L17" s="406"/>
    </row>
    <row r="18" spans="1:12" x14ac:dyDescent="0.25">
      <c r="A18" s="406"/>
      <c r="B18" s="406"/>
      <c r="C18" s="406"/>
      <c r="D18" s="406"/>
      <c r="E18" s="406"/>
      <c r="F18" s="406"/>
      <c r="G18" s="406"/>
      <c r="H18" s="406"/>
      <c r="I18" s="406"/>
      <c r="J18" s="406"/>
      <c r="K18" s="406"/>
      <c r="L18" s="406"/>
    </row>
    <row r="19" spans="1:12" x14ac:dyDescent="0.25">
      <c r="A19" s="406"/>
      <c r="B19" s="406"/>
      <c r="C19" s="406"/>
      <c r="D19" s="406"/>
      <c r="E19" s="406"/>
      <c r="F19" s="406"/>
      <c r="G19" s="406"/>
      <c r="H19" s="406"/>
      <c r="I19" s="406"/>
      <c r="J19" s="406"/>
      <c r="K19" s="406"/>
      <c r="L19" s="406"/>
    </row>
    <row r="20" spans="1:12" x14ac:dyDescent="0.25">
      <c r="A20" s="406"/>
      <c r="B20" s="406"/>
      <c r="C20" s="406"/>
      <c r="D20" s="406"/>
      <c r="E20" s="406"/>
      <c r="F20" s="406"/>
      <c r="G20" s="406"/>
      <c r="H20" s="406"/>
      <c r="I20" s="406"/>
      <c r="J20" s="406"/>
      <c r="K20" s="406"/>
      <c r="L20" s="406"/>
    </row>
    <row r="21" spans="1:12" x14ac:dyDescent="0.25">
      <c r="A21" s="406"/>
      <c r="B21" s="406"/>
      <c r="C21" s="406"/>
      <c r="D21" s="406"/>
      <c r="E21" s="406"/>
      <c r="F21" s="406"/>
      <c r="G21" s="406"/>
      <c r="H21" s="406"/>
      <c r="I21" s="406"/>
      <c r="J21" s="406"/>
      <c r="K21" s="406"/>
      <c r="L21" s="406"/>
    </row>
    <row r="22" spans="1:12" x14ac:dyDescent="0.25">
      <c r="A22" s="406"/>
      <c r="B22" s="406"/>
      <c r="C22" s="406"/>
      <c r="D22" s="406"/>
      <c r="E22" s="406"/>
      <c r="F22" s="406"/>
      <c r="G22" s="406"/>
      <c r="H22" s="406"/>
      <c r="I22" s="406"/>
      <c r="J22" s="406"/>
      <c r="K22" s="406"/>
      <c r="L22" s="406"/>
    </row>
    <row r="23" spans="1:12" x14ac:dyDescent="0.25">
      <c r="A23" s="406"/>
      <c r="B23" s="406"/>
      <c r="C23" s="406"/>
      <c r="D23" s="406"/>
      <c r="E23" s="406"/>
      <c r="F23" s="406"/>
      <c r="G23" s="406"/>
      <c r="H23" s="406"/>
      <c r="I23" s="406"/>
      <c r="J23" s="406"/>
      <c r="K23" s="406"/>
      <c r="L23" s="406"/>
    </row>
    <row r="24" spans="1:12" x14ac:dyDescent="0.25">
      <c r="A24" s="406"/>
      <c r="B24" s="406"/>
      <c r="C24" s="406"/>
      <c r="D24" s="406"/>
      <c r="E24" s="406"/>
      <c r="F24" s="406"/>
      <c r="G24" s="406"/>
      <c r="H24" s="406"/>
      <c r="I24" s="406"/>
      <c r="J24" s="406"/>
      <c r="K24" s="406"/>
      <c r="L24" s="406"/>
    </row>
    <row r="25" spans="1:12" x14ac:dyDescent="0.25">
      <c r="A25" s="406"/>
      <c r="B25" s="406"/>
      <c r="C25" s="406"/>
      <c r="D25" s="406"/>
      <c r="E25" s="406"/>
      <c r="F25" s="406"/>
      <c r="G25" s="406"/>
      <c r="H25" s="406"/>
      <c r="I25" s="406"/>
      <c r="J25" s="406"/>
      <c r="K25" s="406"/>
      <c r="L25" s="406"/>
    </row>
    <row r="26" spans="1:12" x14ac:dyDescent="0.25">
      <c r="A26" s="406"/>
      <c r="B26" s="406"/>
      <c r="C26" s="406"/>
      <c r="D26" s="406"/>
      <c r="E26" s="406"/>
      <c r="F26" s="406"/>
      <c r="G26" s="406"/>
      <c r="H26" s="406"/>
      <c r="I26" s="406"/>
      <c r="J26" s="406"/>
      <c r="K26" s="406"/>
      <c r="L26" s="406"/>
    </row>
    <row r="27" spans="1:12" x14ac:dyDescent="0.25">
      <c r="A27" s="406"/>
      <c r="B27" s="406"/>
      <c r="C27" s="406"/>
      <c r="D27" s="406"/>
      <c r="E27" s="406"/>
      <c r="F27" s="406"/>
      <c r="G27" s="406"/>
      <c r="H27" s="406"/>
      <c r="I27" s="406"/>
      <c r="J27" s="406"/>
      <c r="K27" s="406"/>
      <c r="L27" s="406"/>
    </row>
    <row r="28" spans="1:12" x14ac:dyDescent="0.25">
      <c r="A28" s="406"/>
      <c r="B28" s="406"/>
      <c r="C28" s="406"/>
      <c r="D28" s="406"/>
      <c r="E28" s="406"/>
      <c r="F28" s="406"/>
      <c r="G28" s="406"/>
      <c r="H28" s="406"/>
      <c r="I28" s="406"/>
      <c r="J28" s="406"/>
      <c r="K28" s="406"/>
      <c r="L28" s="406"/>
    </row>
  </sheetData>
  <mergeCells count="3">
    <mergeCell ref="A1:L1"/>
    <mergeCell ref="A2:L2"/>
    <mergeCell ref="A3:L28"/>
  </mergeCells>
  <printOptions horizontalCentered="1"/>
  <pageMargins left="0.70866141732283472" right="0.70866141732283472" top="0.74803149606299213" bottom="0.74803149606299213" header="0.31496062992125984" footer="0.31496062992125984"/>
  <pageSetup paperSize="9" scale="94" orientation="landscape" horizontalDpi="1200" verticalDpi="1200" r:id="rId1"/>
  <headerFooter>
    <oddFooter>&amp;L&amp;P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5"/>
  <sheetViews>
    <sheetView tabSelected="1" view="pageBreakPreview" zoomScale="64" zoomScaleNormal="98" zoomScaleSheetLayoutView="64" workbookViewId="0">
      <pane ySplit="1" topLeftCell="A10" activePane="bottomLeft" state="frozen"/>
      <selection pane="bottomLeft" activeCell="R13" sqref="R13"/>
    </sheetView>
  </sheetViews>
  <sheetFormatPr defaultRowHeight="14.25" thickTop="1" thickBottom="1" x14ac:dyDescent="0.25"/>
  <cols>
    <col min="1" max="1" width="9.140625" style="379"/>
    <col min="2" max="2" width="15.5703125" style="7" customWidth="1"/>
    <col min="3" max="3" width="12.140625" style="7" customWidth="1"/>
    <col min="4" max="4" width="14.7109375" style="7" customWidth="1"/>
    <col min="5" max="5" width="13" style="7" customWidth="1"/>
    <col min="6" max="6" width="14.28515625" style="7" customWidth="1"/>
    <col min="7" max="7" width="13.7109375" style="7" customWidth="1"/>
    <col min="8" max="8" width="24" style="7" customWidth="1"/>
    <col min="9" max="9" width="11.85546875" style="7" customWidth="1"/>
    <col min="10" max="10" width="10.140625" style="7" customWidth="1"/>
    <col min="11" max="11" width="9.140625" style="7" customWidth="1"/>
    <col min="12" max="12" width="17.7109375" style="8" customWidth="1"/>
    <col min="13" max="13" width="17.28515625" style="8" customWidth="1"/>
    <col min="14" max="14" width="17.28515625" style="335" customWidth="1"/>
    <col min="15" max="15" width="9.85546875" style="8" customWidth="1"/>
    <col min="16" max="16" width="11.85546875" style="8" customWidth="1"/>
    <col min="17" max="17" width="14" style="7" customWidth="1"/>
    <col min="18" max="21" width="14" style="302" customWidth="1"/>
    <col min="22" max="22" width="11.7109375" style="7" customWidth="1"/>
    <col min="23" max="23" width="7.7109375" style="7" customWidth="1"/>
    <col min="24" max="259" width="9.140625" style="5"/>
    <col min="260" max="260" width="15.85546875" style="5" customWidth="1"/>
    <col min="261" max="261" width="15.28515625" style="5" customWidth="1"/>
    <col min="262" max="262" width="16.85546875" style="5" customWidth="1"/>
    <col min="263" max="263" width="21.42578125" style="5" customWidth="1"/>
    <col min="264" max="264" width="16.7109375" style="5" customWidth="1"/>
    <col min="265" max="265" width="17.7109375" style="5" customWidth="1"/>
    <col min="266" max="266" width="16.140625" style="5" customWidth="1"/>
    <col min="267" max="267" width="27.140625" style="5" customWidth="1"/>
    <col min="268" max="268" width="12.42578125" style="5" customWidth="1"/>
    <col min="269" max="269" width="11.7109375" style="5" customWidth="1"/>
    <col min="270" max="270" width="18.140625" style="5" customWidth="1"/>
    <col min="271" max="271" width="18.28515625" style="5" customWidth="1"/>
    <col min="272" max="272" width="16.7109375" style="5" customWidth="1"/>
    <col min="273" max="273" width="17.85546875" style="5" customWidth="1"/>
    <col min="274" max="274" width="16.85546875" style="5" customWidth="1"/>
    <col min="275" max="275" width="15.7109375" style="5" bestFit="1" customWidth="1"/>
    <col min="276" max="276" width="15.28515625" style="5" customWidth="1"/>
    <col min="277" max="277" width="24.7109375" style="5" customWidth="1"/>
    <col min="278" max="278" width="10.28515625" style="5" customWidth="1"/>
    <col min="279" max="279" width="9.28515625" style="5" bestFit="1" customWidth="1"/>
    <col min="280" max="515" width="9.140625" style="5"/>
    <col min="516" max="516" width="15.85546875" style="5" customWidth="1"/>
    <col min="517" max="517" width="15.28515625" style="5" customWidth="1"/>
    <col min="518" max="518" width="16.85546875" style="5" customWidth="1"/>
    <col min="519" max="519" width="21.42578125" style="5" customWidth="1"/>
    <col min="520" max="520" width="16.7109375" style="5" customWidth="1"/>
    <col min="521" max="521" width="17.7109375" style="5" customWidth="1"/>
    <col min="522" max="522" width="16.140625" style="5" customWidth="1"/>
    <col min="523" max="523" width="27.140625" style="5" customWidth="1"/>
    <col min="524" max="524" width="12.42578125" style="5" customWidth="1"/>
    <col min="525" max="525" width="11.7109375" style="5" customWidth="1"/>
    <col min="526" max="526" width="18.140625" style="5" customWidth="1"/>
    <col min="527" max="527" width="18.28515625" style="5" customWidth="1"/>
    <col min="528" max="528" width="16.7109375" style="5" customWidth="1"/>
    <col min="529" max="529" width="17.85546875" style="5" customWidth="1"/>
    <col min="530" max="530" width="16.85546875" style="5" customWidth="1"/>
    <col min="531" max="531" width="15.7109375" style="5" bestFit="1" customWidth="1"/>
    <col min="532" max="532" width="15.28515625" style="5" customWidth="1"/>
    <col min="533" max="533" width="24.7109375" style="5" customWidth="1"/>
    <col min="534" max="534" width="10.28515625" style="5" customWidth="1"/>
    <col min="535" max="535" width="9.28515625" style="5" bestFit="1" customWidth="1"/>
    <col min="536" max="771" width="9.140625" style="5"/>
    <col min="772" max="772" width="15.85546875" style="5" customWidth="1"/>
    <col min="773" max="773" width="15.28515625" style="5" customWidth="1"/>
    <col min="774" max="774" width="16.85546875" style="5" customWidth="1"/>
    <col min="775" max="775" width="21.42578125" style="5" customWidth="1"/>
    <col min="776" max="776" width="16.7109375" style="5" customWidth="1"/>
    <col min="777" max="777" width="17.7109375" style="5" customWidth="1"/>
    <col min="778" max="778" width="16.140625" style="5" customWidth="1"/>
    <col min="779" max="779" width="27.140625" style="5" customWidth="1"/>
    <col min="780" max="780" width="12.42578125" style="5" customWidth="1"/>
    <col min="781" max="781" width="11.7109375" style="5" customWidth="1"/>
    <col min="782" max="782" width="18.140625" style="5" customWidth="1"/>
    <col min="783" max="783" width="18.28515625" style="5" customWidth="1"/>
    <col min="784" max="784" width="16.7109375" style="5" customWidth="1"/>
    <col min="785" max="785" width="17.85546875" style="5" customWidth="1"/>
    <col min="786" max="786" width="16.85546875" style="5" customWidth="1"/>
    <col min="787" max="787" width="15.7109375" style="5" bestFit="1" customWidth="1"/>
    <col min="788" max="788" width="15.28515625" style="5" customWidth="1"/>
    <col min="789" max="789" width="24.7109375" style="5" customWidth="1"/>
    <col min="790" max="790" width="10.28515625" style="5" customWidth="1"/>
    <col min="791" max="791" width="9.28515625" style="5" bestFit="1" customWidth="1"/>
    <col min="792" max="1027" width="9.140625" style="5"/>
    <col min="1028" max="1028" width="15.85546875" style="5" customWidth="1"/>
    <col min="1029" max="1029" width="15.28515625" style="5" customWidth="1"/>
    <col min="1030" max="1030" width="16.85546875" style="5" customWidth="1"/>
    <col min="1031" max="1031" width="21.42578125" style="5" customWidth="1"/>
    <col min="1032" max="1032" width="16.7109375" style="5" customWidth="1"/>
    <col min="1033" max="1033" width="17.7109375" style="5" customWidth="1"/>
    <col min="1034" max="1034" width="16.140625" style="5" customWidth="1"/>
    <col min="1035" max="1035" width="27.140625" style="5" customWidth="1"/>
    <col min="1036" max="1036" width="12.42578125" style="5" customWidth="1"/>
    <col min="1037" max="1037" width="11.7109375" style="5" customWidth="1"/>
    <col min="1038" max="1038" width="18.140625" style="5" customWidth="1"/>
    <col min="1039" max="1039" width="18.28515625" style="5" customWidth="1"/>
    <col min="1040" max="1040" width="16.7109375" style="5" customWidth="1"/>
    <col min="1041" max="1041" width="17.85546875" style="5" customWidth="1"/>
    <col min="1042" max="1042" width="16.85546875" style="5" customWidth="1"/>
    <col min="1043" max="1043" width="15.7109375" style="5" bestFit="1" customWidth="1"/>
    <col min="1044" max="1044" width="15.28515625" style="5" customWidth="1"/>
    <col min="1045" max="1045" width="24.7109375" style="5" customWidth="1"/>
    <col min="1046" max="1046" width="10.28515625" style="5" customWidth="1"/>
    <col min="1047" max="1047" width="9.28515625" style="5" bestFit="1" customWidth="1"/>
    <col min="1048" max="1283" width="9.140625" style="5"/>
    <col min="1284" max="1284" width="15.85546875" style="5" customWidth="1"/>
    <col min="1285" max="1285" width="15.28515625" style="5" customWidth="1"/>
    <col min="1286" max="1286" width="16.85546875" style="5" customWidth="1"/>
    <col min="1287" max="1287" width="21.42578125" style="5" customWidth="1"/>
    <col min="1288" max="1288" width="16.7109375" style="5" customWidth="1"/>
    <col min="1289" max="1289" width="17.7109375" style="5" customWidth="1"/>
    <col min="1290" max="1290" width="16.140625" style="5" customWidth="1"/>
    <col min="1291" max="1291" width="27.140625" style="5" customWidth="1"/>
    <col min="1292" max="1292" width="12.42578125" style="5" customWidth="1"/>
    <col min="1293" max="1293" width="11.7109375" style="5" customWidth="1"/>
    <col min="1294" max="1294" width="18.140625" style="5" customWidth="1"/>
    <col min="1295" max="1295" width="18.28515625" style="5" customWidth="1"/>
    <col min="1296" max="1296" width="16.7109375" style="5" customWidth="1"/>
    <col min="1297" max="1297" width="17.85546875" style="5" customWidth="1"/>
    <col min="1298" max="1298" width="16.85546875" style="5" customWidth="1"/>
    <col min="1299" max="1299" width="15.7109375" style="5" bestFit="1" customWidth="1"/>
    <col min="1300" max="1300" width="15.28515625" style="5" customWidth="1"/>
    <col min="1301" max="1301" width="24.7109375" style="5" customWidth="1"/>
    <col min="1302" max="1302" width="10.28515625" style="5" customWidth="1"/>
    <col min="1303" max="1303" width="9.28515625" style="5" bestFit="1" customWidth="1"/>
    <col min="1304" max="1539" width="9.140625" style="5"/>
    <col min="1540" max="1540" width="15.85546875" style="5" customWidth="1"/>
    <col min="1541" max="1541" width="15.28515625" style="5" customWidth="1"/>
    <col min="1542" max="1542" width="16.85546875" style="5" customWidth="1"/>
    <col min="1543" max="1543" width="21.42578125" style="5" customWidth="1"/>
    <col min="1544" max="1544" width="16.7109375" style="5" customWidth="1"/>
    <col min="1545" max="1545" width="17.7109375" style="5" customWidth="1"/>
    <col min="1546" max="1546" width="16.140625" style="5" customWidth="1"/>
    <col min="1547" max="1547" width="27.140625" style="5" customWidth="1"/>
    <col min="1548" max="1548" width="12.42578125" style="5" customWidth="1"/>
    <col min="1549" max="1549" width="11.7109375" style="5" customWidth="1"/>
    <col min="1550" max="1550" width="18.140625" style="5" customWidth="1"/>
    <col min="1551" max="1551" width="18.28515625" style="5" customWidth="1"/>
    <col min="1552" max="1552" width="16.7109375" style="5" customWidth="1"/>
    <col min="1553" max="1553" width="17.85546875" style="5" customWidth="1"/>
    <col min="1554" max="1554" width="16.85546875" style="5" customWidth="1"/>
    <col min="1555" max="1555" width="15.7109375" style="5" bestFit="1" customWidth="1"/>
    <col min="1556" max="1556" width="15.28515625" style="5" customWidth="1"/>
    <col min="1557" max="1557" width="24.7109375" style="5" customWidth="1"/>
    <col min="1558" max="1558" width="10.28515625" style="5" customWidth="1"/>
    <col min="1559" max="1559" width="9.28515625" style="5" bestFit="1" customWidth="1"/>
    <col min="1560" max="1795" width="9.140625" style="5"/>
    <col min="1796" max="1796" width="15.85546875" style="5" customWidth="1"/>
    <col min="1797" max="1797" width="15.28515625" style="5" customWidth="1"/>
    <col min="1798" max="1798" width="16.85546875" style="5" customWidth="1"/>
    <col min="1799" max="1799" width="21.42578125" style="5" customWidth="1"/>
    <col min="1800" max="1800" width="16.7109375" style="5" customWidth="1"/>
    <col min="1801" max="1801" width="17.7109375" style="5" customWidth="1"/>
    <col min="1802" max="1802" width="16.140625" style="5" customWidth="1"/>
    <col min="1803" max="1803" width="27.140625" style="5" customWidth="1"/>
    <col min="1804" max="1804" width="12.42578125" style="5" customWidth="1"/>
    <col min="1805" max="1805" width="11.7109375" style="5" customWidth="1"/>
    <col min="1806" max="1806" width="18.140625" style="5" customWidth="1"/>
    <col min="1807" max="1807" width="18.28515625" style="5" customWidth="1"/>
    <col min="1808" max="1808" width="16.7109375" style="5" customWidth="1"/>
    <col min="1809" max="1809" width="17.85546875" style="5" customWidth="1"/>
    <col min="1810" max="1810" width="16.85546875" style="5" customWidth="1"/>
    <col min="1811" max="1811" width="15.7109375" style="5" bestFit="1" customWidth="1"/>
    <col min="1812" max="1812" width="15.28515625" style="5" customWidth="1"/>
    <col min="1813" max="1813" width="24.7109375" style="5" customWidth="1"/>
    <col min="1814" max="1814" width="10.28515625" style="5" customWidth="1"/>
    <col min="1815" max="1815" width="9.28515625" style="5" bestFit="1" customWidth="1"/>
    <col min="1816" max="2051" width="9.140625" style="5"/>
    <col min="2052" max="2052" width="15.85546875" style="5" customWidth="1"/>
    <col min="2053" max="2053" width="15.28515625" style="5" customWidth="1"/>
    <col min="2054" max="2054" width="16.85546875" style="5" customWidth="1"/>
    <col min="2055" max="2055" width="21.42578125" style="5" customWidth="1"/>
    <col min="2056" max="2056" width="16.7109375" style="5" customWidth="1"/>
    <col min="2057" max="2057" width="17.7109375" style="5" customWidth="1"/>
    <col min="2058" max="2058" width="16.140625" style="5" customWidth="1"/>
    <col min="2059" max="2059" width="27.140625" style="5" customWidth="1"/>
    <col min="2060" max="2060" width="12.42578125" style="5" customWidth="1"/>
    <col min="2061" max="2061" width="11.7109375" style="5" customWidth="1"/>
    <col min="2062" max="2062" width="18.140625" style="5" customWidth="1"/>
    <col min="2063" max="2063" width="18.28515625" style="5" customWidth="1"/>
    <col min="2064" max="2064" width="16.7109375" style="5" customWidth="1"/>
    <col min="2065" max="2065" width="17.85546875" style="5" customWidth="1"/>
    <col min="2066" max="2066" width="16.85546875" style="5" customWidth="1"/>
    <col min="2067" max="2067" width="15.7109375" style="5" bestFit="1" customWidth="1"/>
    <col min="2068" max="2068" width="15.28515625" style="5" customWidth="1"/>
    <col min="2069" max="2069" width="24.7109375" style="5" customWidth="1"/>
    <col min="2070" max="2070" width="10.28515625" style="5" customWidth="1"/>
    <col min="2071" max="2071" width="9.28515625" style="5" bestFit="1" customWidth="1"/>
    <col min="2072" max="2307" width="9.140625" style="5"/>
    <col min="2308" max="2308" width="15.85546875" style="5" customWidth="1"/>
    <col min="2309" max="2309" width="15.28515625" style="5" customWidth="1"/>
    <col min="2310" max="2310" width="16.85546875" style="5" customWidth="1"/>
    <col min="2311" max="2311" width="21.42578125" style="5" customWidth="1"/>
    <col min="2312" max="2312" width="16.7109375" style="5" customWidth="1"/>
    <col min="2313" max="2313" width="17.7109375" style="5" customWidth="1"/>
    <col min="2314" max="2314" width="16.140625" style="5" customWidth="1"/>
    <col min="2315" max="2315" width="27.140625" style="5" customWidth="1"/>
    <col min="2316" max="2316" width="12.42578125" style="5" customWidth="1"/>
    <col min="2317" max="2317" width="11.7109375" style="5" customWidth="1"/>
    <col min="2318" max="2318" width="18.140625" style="5" customWidth="1"/>
    <col min="2319" max="2319" width="18.28515625" style="5" customWidth="1"/>
    <col min="2320" max="2320" width="16.7109375" style="5" customWidth="1"/>
    <col min="2321" max="2321" width="17.85546875" style="5" customWidth="1"/>
    <col min="2322" max="2322" width="16.85546875" style="5" customWidth="1"/>
    <col min="2323" max="2323" width="15.7109375" style="5" bestFit="1" customWidth="1"/>
    <col min="2324" max="2324" width="15.28515625" style="5" customWidth="1"/>
    <col min="2325" max="2325" width="24.7109375" style="5" customWidth="1"/>
    <col min="2326" max="2326" width="10.28515625" style="5" customWidth="1"/>
    <col min="2327" max="2327" width="9.28515625" style="5" bestFit="1" customWidth="1"/>
    <col min="2328" max="2563" width="9.140625" style="5"/>
    <col min="2564" max="2564" width="15.85546875" style="5" customWidth="1"/>
    <col min="2565" max="2565" width="15.28515625" style="5" customWidth="1"/>
    <col min="2566" max="2566" width="16.85546875" style="5" customWidth="1"/>
    <col min="2567" max="2567" width="21.42578125" style="5" customWidth="1"/>
    <col min="2568" max="2568" width="16.7109375" style="5" customWidth="1"/>
    <col min="2569" max="2569" width="17.7109375" style="5" customWidth="1"/>
    <col min="2570" max="2570" width="16.140625" style="5" customWidth="1"/>
    <col min="2571" max="2571" width="27.140625" style="5" customWidth="1"/>
    <col min="2572" max="2572" width="12.42578125" style="5" customWidth="1"/>
    <col min="2573" max="2573" width="11.7109375" style="5" customWidth="1"/>
    <col min="2574" max="2574" width="18.140625" style="5" customWidth="1"/>
    <col min="2575" max="2575" width="18.28515625" style="5" customWidth="1"/>
    <col min="2576" max="2576" width="16.7109375" style="5" customWidth="1"/>
    <col min="2577" max="2577" width="17.85546875" style="5" customWidth="1"/>
    <col min="2578" max="2578" width="16.85546875" style="5" customWidth="1"/>
    <col min="2579" max="2579" width="15.7109375" style="5" bestFit="1" customWidth="1"/>
    <col min="2580" max="2580" width="15.28515625" style="5" customWidth="1"/>
    <col min="2581" max="2581" width="24.7109375" style="5" customWidth="1"/>
    <col min="2582" max="2582" width="10.28515625" style="5" customWidth="1"/>
    <col min="2583" max="2583" width="9.28515625" style="5" bestFit="1" customWidth="1"/>
    <col min="2584" max="2819" width="9.140625" style="5"/>
    <col min="2820" max="2820" width="15.85546875" style="5" customWidth="1"/>
    <col min="2821" max="2821" width="15.28515625" style="5" customWidth="1"/>
    <col min="2822" max="2822" width="16.85546875" style="5" customWidth="1"/>
    <col min="2823" max="2823" width="21.42578125" style="5" customWidth="1"/>
    <col min="2824" max="2824" width="16.7109375" style="5" customWidth="1"/>
    <col min="2825" max="2825" width="17.7109375" style="5" customWidth="1"/>
    <col min="2826" max="2826" width="16.140625" style="5" customWidth="1"/>
    <col min="2827" max="2827" width="27.140625" style="5" customWidth="1"/>
    <col min="2828" max="2828" width="12.42578125" style="5" customWidth="1"/>
    <col min="2829" max="2829" width="11.7109375" style="5" customWidth="1"/>
    <col min="2830" max="2830" width="18.140625" style="5" customWidth="1"/>
    <col min="2831" max="2831" width="18.28515625" style="5" customWidth="1"/>
    <col min="2832" max="2832" width="16.7109375" style="5" customWidth="1"/>
    <col min="2833" max="2833" width="17.85546875" style="5" customWidth="1"/>
    <col min="2834" max="2834" width="16.85546875" style="5" customWidth="1"/>
    <col min="2835" max="2835" width="15.7109375" style="5" bestFit="1" customWidth="1"/>
    <col min="2836" max="2836" width="15.28515625" style="5" customWidth="1"/>
    <col min="2837" max="2837" width="24.7109375" style="5" customWidth="1"/>
    <col min="2838" max="2838" width="10.28515625" style="5" customWidth="1"/>
    <col min="2839" max="2839" width="9.28515625" style="5" bestFit="1" customWidth="1"/>
    <col min="2840" max="3075" width="9.140625" style="5"/>
    <col min="3076" max="3076" width="15.85546875" style="5" customWidth="1"/>
    <col min="3077" max="3077" width="15.28515625" style="5" customWidth="1"/>
    <col min="3078" max="3078" width="16.85546875" style="5" customWidth="1"/>
    <col min="3079" max="3079" width="21.42578125" style="5" customWidth="1"/>
    <col min="3080" max="3080" width="16.7109375" style="5" customWidth="1"/>
    <col min="3081" max="3081" width="17.7109375" style="5" customWidth="1"/>
    <col min="3082" max="3082" width="16.140625" style="5" customWidth="1"/>
    <col min="3083" max="3083" width="27.140625" style="5" customWidth="1"/>
    <col min="3084" max="3084" width="12.42578125" style="5" customWidth="1"/>
    <col min="3085" max="3085" width="11.7109375" style="5" customWidth="1"/>
    <col min="3086" max="3086" width="18.140625" style="5" customWidth="1"/>
    <col min="3087" max="3087" width="18.28515625" style="5" customWidth="1"/>
    <col min="3088" max="3088" width="16.7109375" style="5" customWidth="1"/>
    <col min="3089" max="3089" width="17.85546875" style="5" customWidth="1"/>
    <col min="3090" max="3090" width="16.85546875" style="5" customWidth="1"/>
    <col min="3091" max="3091" width="15.7109375" style="5" bestFit="1" customWidth="1"/>
    <col min="3092" max="3092" width="15.28515625" style="5" customWidth="1"/>
    <col min="3093" max="3093" width="24.7109375" style="5" customWidth="1"/>
    <col min="3094" max="3094" width="10.28515625" style="5" customWidth="1"/>
    <col min="3095" max="3095" width="9.28515625" style="5" bestFit="1" customWidth="1"/>
    <col min="3096" max="3331" width="9.140625" style="5"/>
    <col min="3332" max="3332" width="15.85546875" style="5" customWidth="1"/>
    <col min="3333" max="3333" width="15.28515625" style="5" customWidth="1"/>
    <col min="3334" max="3334" width="16.85546875" style="5" customWidth="1"/>
    <col min="3335" max="3335" width="21.42578125" style="5" customWidth="1"/>
    <col min="3336" max="3336" width="16.7109375" style="5" customWidth="1"/>
    <col min="3337" max="3337" width="17.7109375" style="5" customWidth="1"/>
    <col min="3338" max="3338" width="16.140625" style="5" customWidth="1"/>
    <col min="3339" max="3339" width="27.140625" style="5" customWidth="1"/>
    <col min="3340" max="3340" width="12.42578125" style="5" customWidth="1"/>
    <col min="3341" max="3341" width="11.7109375" style="5" customWidth="1"/>
    <col min="3342" max="3342" width="18.140625" style="5" customWidth="1"/>
    <col min="3343" max="3343" width="18.28515625" style="5" customWidth="1"/>
    <col min="3344" max="3344" width="16.7109375" style="5" customWidth="1"/>
    <col min="3345" max="3345" width="17.85546875" style="5" customWidth="1"/>
    <col min="3346" max="3346" width="16.85546875" style="5" customWidth="1"/>
    <col min="3347" max="3347" width="15.7109375" style="5" bestFit="1" customWidth="1"/>
    <col min="3348" max="3348" width="15.28515625" style="5" customWidth="1"/>
    <col min="3349" max="3349" width="24.7109375" style="5" customWidth="1"/>
    <col min="3350" max="3350" width="10.28515625" style="5" customWidth="1"/>
    <col min="3351" max="3351" width="9.28515625" style="5" bestFit="1" customWidth="1"/>
    <col min="3352" max="3587" width="9.140625" style="5"/>
    <col min="3588" max="3588" width="15.85546875" style="5" customWidth="1"/>
    <col min="3589" max="3589" width="15.28515625" style="5" customWidth="1"/>
    <col min="3590" max="3590" width="16.85546875" style="5" customWidth="1"/>
    <col min="3591" max="3591" width="21.42578125" style="5" customWidth="1"/>
    <col min="3592" max="3592" width="16.7109375" style="5" customWidth="1"/>
    <col min="3593" max="3593" width="17.7109375" style="5" customWidth="1"/>
    <col min="3594" max="3594" width="16.140625" style="5" customWidth="1"/>
    <col min="3595" max="3595" width="27.140625" style="5" customWidth="1"/>
    <col min="3596" max="3596" width="12.42578125" style="5" customWidth="1"/>
    <col min="3597" max="3597" width="11.7109375" style="5" customWidth="1"/>
    <col min="3598" max="3598" width="18.140625" style="5" customWidth="1"/>
    <col min="3599" max="3599" width="18.28515625" style="5" customWidth="1"/>
    <col min="3600" max="3600" width="16.7109375" style="5" customWidth="1"/>
    <col min="3601" max="3601" width="17.85546875" style="5" customWidth="1"/>
    <col min="3602" max="3602" width="16.85546875" style="5" customWidth="1"/>
    <col min="3603" max="3603" width="15.7109375" style="5" bestFit="1" customWidth="1"/>
    <col min="3604" max="3604" width="15.28515625" style="5" customWidth="1"/>
    <col min="3605" max="3605" width="24.7109375" style="5" customWidth="1"/>
    <col min="3606" max="3606" width="10.28515625" style="5" customWidth="1"/>
    <col min="3607" max="3607" width="9.28515625" style="5" bestFit="1" customWidth="1"/>
    <col min="3608" max="3843" width="9.140625" style="5"/>
    <col min="3844" max="3844" width="15.85546875" style="5" customWidth="1"/>
    <col min="3845" max="3845" width="15.28515625" style="5" customWidth="1"/>
    <col min="3846" max="3846" width="16.85546875" style="5" customWidth="1"/>
    <col min="3847" max="3847" width="21.42578125" style="5" customWidth="1"/>
    <col min="3848" max="3848" width="16.7109375" style="5" customWidth="1"/>
    <col min="3849" max="3849" width="17.7109375" style="5" customWidth="1"/>
    <col min="3850" max="3850" width="16.140625" style="5" customWidth="1"/>
    <col min="3851" max="3851" width="27.140625" style="5" customWidth="1"/>
    <col min="3852" max="3852" width="12.42578125" style="5" customWidth="1"/>
    <col min="3853" max="3853" width="11.7109375" style="5" customWidth="1"/>
    <col min="3854" max="3854" width="18.140625" style="5" customWidth="1"/>
    <col min="3855" max="3855" width="18.28515625" style="5" customWidth="1"/>
    <col min="3856" max="3856" width="16.7109375" style="5" customWidth="1"/>
    <col min="3857" max="3857" width="17.85546875" style="5" customWidth="1"/>
    <col min="3858" max="3858" width="16.85546875" style="5" customWidth="1"/>
    <col min="3859" max="3859" width="15.7109375" style="5" bestFit="1" customWidth="1"/>
    <col min="3860" max="3860" width="15.28515625" style="5" customWidth="1"/>
    <col min="3861" max="3861" width="24.7109375" style="5" customWidth="1"/>
    <col min="3862" max="3862" width="10.28515625" style="5" customWidth="1"/>
    <col min="3863" max="3863" width="9.28515625" style="5" bestFit="1" customWidth="1"/>
    <col min="3864" max="4099" width="9.140625" style="5"/>
    <col min="4100" max="4100" width="15.85546875" style="5" customWidth="1"/>
    <col min="4101" max="4101" width="15.28515625" style="5" customWidth="1"/>
    <col min="4102" max="4102" width="16.85546875" style="5" customWidth="1"/>
    <col min="4103" max="4103" width="21.42578125" style="5" customWidth="1"/>
    <col min="4104" max="4104" width="16.7109375" style="5" customWidth="1"/>
    <col min="4105" max="4105" width="17.7109375" style="5" customWidth="1"/>
    <col min="4106" max="4106" width="16.140625" style="5" customWidth="1"/>
    <col min="4107" max="4107" width="27.140625" style="5" customWidth="1"/>
    <col min="4108" max="4108" width="12.42578125" style="5" customWidth="1"/>
    <col min="4109" max="4109" width="11.7109375" style="5" customWidth="1"/>
    <col min="4110" max="4110" width="18.140625" style="5" customWidth="1"/>
    <col min="4111" max="4111" width="18.28515625" style="5" customWidth="1"/>
    <col min="4112" max="4112" width="16.7109375" style="5" customWidth="1"/>
    <col min="4113" max="4113" width="17.85546875" style="5" customWidth="1"/>
    <col min="4114" max="4114" width="16.85546875" style="5" customWidth="1"/>
    <col min="4115" max="4115" width="15.7109375" style="5" bestFit="1" customWidth="1"/>
    <col min="4116" max="4116" width="15.28515625" style="5" customWidth="1"/>
    <col min="4117" max="4117" width="24.7109375" style="5" customWidth="1"/>
    <col min="4118" max="4118" width="10.28515625" style="5" customWidth="1"/>
    <col min="4119" max="4119" width="9.28515625" style="5" bestFit="1" customWidth="1"/>
    <col min="4120" max="4355" width="9.140625" style="5"/>
    <col min="4356" max="4356" width="15.85546875" style="5" customWidth="1"/>
    <col min="4357" max="4357" width="15.28515625" style="5" customWidth="1"/>
    <col min="4358" max="4358" width="16.85546875" style="5" customWidth="1"/>
    <col min="4359" max="4359" width="21.42578125" style="5" customWidth="1"/>
    <col min="4360" max="4360" width="16.7109375" style="5" customWidth="1"/>
    <col min="4361" max="4361" width="17.7109375" style="5" customWidth="1"/>
    <col min="4362" max="4362" width="16.140625" style="5" customWidth="1"/>
    <col min="4363" max="4363" width="27.140625" style="5" customWidth="1"/>
    <col min="4364" max="4364" width="12.42578125" style="5" customWidth="1"/>
    <col min="4365" max="4365" width="11.7109375" style="5" customWidth="1"/>
    <col min="4366" max="4366" width="18.140625" style="5" customWidth="1"/>
    <col min="4367" max="4367" width="18.28515625" style="5" customWidth="1"/>
    <col min="4368" max="4368" width="16.7109375" style="5" customWidth="1"/>
    <col min="4369" max="4369" width="17.85546875" style="5" customWidth="1"/>
    <col min="4370" max="4370" width="16.85546875" style="5" customWidth="1"/>
    <col min="4371" max="4371" width="15.7109375" style="5" bestFit="1" customWidth="1"/>
    <col min="4372" max="4372" width="15.28515625" style="5" customWidth="1"/>
    <col min="4373" max="4373" width="24.7109375" style="5" customWidth="1"/>
    <col min="4374" max="4374" width="10.28515625" style="5" customWidth="1"/>
    <col min="4375" max="4375" width="9.28515625" style="5" bestFit="1" customWidth="1"/>
    <col min="4376" max="4611" width="9.140625" style="5"/>
    <col min="4612" max="4612" width="15.85546875" style="5" customWidth="1"/>
    <col min="4613" max="4613" width="15.28515625" style="5" customWidth="1"/>
    <col min="4614" max="4614" width="16.85546875" style="5" customWidth="1"/>
    <col min="4615" max="4615" width="21.42578125" style="5" customWidth="1"/>
    <col min="4616" max="4616" width="16.7109375" style="5" customWidth="1"/>
    <col min="4617" max="4617" width="17.7109375" style="5" customWidth="1"/>
    <col min="4618" max="4618" width="16.140625" style="5" customWidth="1"/>
    <col min="4619" max="4619" width="27.140625" style="5" customWidth="1"/>
    <col min="4620" max="4620" width="12.42578125" style="5" customWidth="1"/>
    <col min="4621" max="4621" width="11.7109375" style="5" customWidth="1"/>
    <col min="4622" max="4622" width="18.140625" style="5" customWidth="1"/>
    <col min="4623" max="4623" width="18.28515625" style="5" customWidth="1"/>
    <col min="4624" max="4624" width="16.7109375" style="5" customWidth="1"/>
    <col min="4625" max="4625" width="17.85546875" style="5" customWidth="1"/>
    <col min="4626" max="4626" width="16.85546875" style="5" customWidth="1"/>
    <col min="4627" max="4627" width="15.7109375" style="5" bestFit="1" customWidth="1"/>
    <col min="4628" max="4628" width="15.28515625" style="5" customWidth="1"/>
    <col min="4629" max="4629" width="24.7109375" style="5" customWidth="1"/>
    <col min="4630" max="4630" width="10.28515625" style="5" customWidth="1"/>
    <col min="4631" max="4631" width="9.28515625" style="5" bestFit="1" customWidth="1"/>
    <col min="4632" max="4867" width="9.140625" style="5"/>
    <col min="4868" max="4868" width="15.85546875" style="5" customWidth="1"/>
    <col min="4869" max="4869" width="15.28515625" style="5" customWidth="1"/>
    <col min="4870" max="4870" width="16.85546875" style="5" customWidth="1"/>
    <col min="4871" max="4871" width="21.42578125" style="5" customWidth="1"/>
    <col min="4872" max="4872" width="16.7109375" style="5" customWidth="1"/>
    <col min="4873" max="4873" width="17.7109375" style="5" customWidth="1"/>
    <col min="4874" max="4874" width="16.140625" style="5" customWidth="1"/>
    <col min="4875" max="4875" width="27.140625" style="5" customWidth="1"/>
    <col min="4876" max="4876" width="12.42578125" style="5" customWidth="1"/>
    <col min="4877" max="4877" width="11.7109375" style="5" customWidth="1"/>
    <col min="4878" max="4878" width="18.140625" style="5" customWidth="1"/>
    <col min="4879" max="4879" width="18.28515625" style="5" customWidth="1"/>
    <col min="4880" max="4880" width="16.7109375" style="5" customWidth="1"/>
    <col min="4881" max="4881" width="17.85546875" style="5" customWidth="1"/>
    <col min="4882" max="4882" width="16.85546875" style="5" customWidth="1"/>
    <col min="4883" max="4883" width="15.7109375" style="5" bestFit="1" customWidth="1"/>
    <col min="4884" max="4884" width="15.28515625" style="5" customWidth="1"/>
    <col min="4885" max="4885" width="24.7109375" style="5" customWidth="1"/>
    <col min="4886" max="4886" width="10.28515625" style="5" customWidth="1"/>
    <col min="4887" max="4887" width="9.28515625" style="5" bestFit="1" customWidth="1"/>
    <col min="4888" max="5123" width="9.140625" style="5"/>
    <col min="5124" max="5124" width="15.85546875" style="5" customWidth="1"/>
    <col min="5125" max="5125" width="15.28515625" style="5" customWidth="1"/>
    <col min="5126" max="5126" width="16.85546875" style="5" customWidth="1"/>
    <col min="5127" max="5127" width="21.42578125" style="5" customWidth="1"/>
    <col min="5128" max="5128" width="16.7109375" style="5" customWidth="1"/>
    <col min="5129" max="5129" width="17.7109375" style="5" customWidth="1"/>
    <col min="5130" max="5130" width="16.140625" style="5" customWidth="1"/>
    <col min="5131" max="5131" width="27.140625" style="5" customWidth="1"/>
    <col min="5132" max="5132" width="12.42578125" style="5" customWidth="1"/>
    <col min="5133" max="5133" width="11.7109375" style="5" customWidth="1"/>
    <col min="5134" max="5134" width="18.140625" style="5" customWidth="1"/>
    <col min="5135" max="5135" width="18.28515625" style="5" customWidth="1"/>
    <col min="5136" max="5136" width="16.7109375" style="5" customWidth="1"/>
    <col min="5137" max="5137" width="17.85546875" style="5" customWidth="1"/>
    <col min="5138" max="5138" width="16.85546875" style="5" customWidth="1"/>
    <col min="5139" max="5139" width="15.7109375" style="5" bestFit="1" customWidth="1"/>
    <col min="5140" max="5140" width="15.28515625" style="5" customWidth="1"/>
    <col min="5141" max="5141" width="24.7109375" style="5" customWidth="1"/>
    <col min="5142" max="5142" width="10.28515625" style="5" customWidth="1"/>
    <col min="5143" max="5143" width="9.28515625" style="5" bestFit="1" customWidth="1"/>
    <col min="5144" max="5379" width="9.140625" style="5"/>
    <col min="5380" max="5380" width="15.85546875" style="5" customWidth="1"/>
    <col min="5381" max="5381" width="15.28515625" style="5" customWidth="1"/>
    <col min="5382" max="5382" width="16.85546875" style="5" customWidth="1"/>
    <col min="5383" max="5383" width="21.42578125" style="5" customWidth="1"/>
    <col min="5384" max="5384" width="16.7109375" style="5" customWidth="1"/>
    <col min="5385" max="5385" width="17.7109375" style="5" customWidth="1"/>
    <col min="5386" max="5386" width="16.140625" style="5" customWidth="1"/>
    <col min="5387" max="5387" width="27.140625" style="5" customWidth="1"/>
    <col min="5388" max="5388" width="12.42578125" style="5" customWidth="1"/>
    <col min="5389" max="5389" width="11.7109375" style="5" customWidth="1"/>
    <col min="5390" max="5390" width="18.140625" style="5" customWidth="1"/>
    <col min="5391" max="5391" width="18.28515625" style="5" customWidth="1"/>
    <col min="5392" max="5392" width="16.7109375" style="5" customWidth="1"/>
    <col min="5393" max="5393" width="17.85546875" style="5" customWidth="1"/>
    <col min="5394" max="5394" width="16.85546875" style="5" customWidth="1"/>
    <col min="5395" max="5395" width="15.7109375" style="5" bestFit="1" customWidth="1"/>
    <col min="5396" max="5396" width="15.28515625" style="5" customWidth="1"/>
    <col min="5397" max="5397" width="24.7109375" style="5" customWidth="1"/>
    <col min="5398" max="5398" width="10.28515625" style="5" customWidth="1"/>
    <col min="5399" max="5399" width="9.28515625" style="5" bestFit="1" customWidth="1"/>
    <col min="5400" max="5635" width="9.140625" style="5"/>
    <col min="5636" max="5636" width="15.85546875" style="5" customWidth="1"/>
    <col min="5637" max="5637" width="15.28515625" style="5" customWidth="1"/>
    <col min="5638" max="5638" width="16.85546875" style="5" customWidth="1"/>
    <col min="5639" max="5639" width="21.42578125" style="5" customWidth="1"/>
    <col min="5640" max="5640" width="16.7109375" style="5" customWidth="1"/>
    <col min="5641" max="5641" width="17.7109375" style="5" customWidth="1"/>
    <col min="5642" max="5642" width="16.140625" style="5" customWidth="1"/>
    <col min="5643" max="5643" width="27.140625" style="5" customWidth="1"/>
    <col min="5644" max="5644" width="12.42578125" style="5" customWidth="1"/>
    <col min="5645" max="5645" width="11.7109375" style="5" customWidth="1"/>
    <col min="5646" max="5646" width="18.140625" style="5" customWidth="1"/>
    <col min="5647" max="5647" width="18.28515625" style="5" customWidth="1"/>
    <col min="5648" max="5648" width="16.7109375" style="5" customWidth="1"/>
    <col min="5649" max="5649" width="17.85546875" style="5" customWidth="1"/>
    <col min="5650" max="5650" width="16.85546875" style="5" customWidth="1"/>
    <col min="5651" max="5651" width="15.7109375" style="5" bestFit="1" customWidth="1"/>
    <col min="5652" max="5652" width="15.28515625" style="5" customWidth="1"/>
    <col min="5653" max="5653" width="24.7109375" style="5" customWidth="1"/>
    <col min="5654" max="5654" width="10.28515625" style="5" customWidth="1"/>
    <col min="5655" max="5655" width="9.28515625" style="5" bestFit="1" customWidth="1"/>
    <col min="5656" max="5891" width="9.140625" style="5"/>
    <col min="5892" max="5892" width="15.85546875" style="5" customWidth="1"/>
    <col min="5893" max="5893" width="15.28515625" style="5" customWidth="1"/>
    <col min="5894" max="5894" width="16.85546875" style="5" customWidth="1"/>
    <col min="5895" max="5895" width="21.42578125" style="5" customWidth="1"/>
    <col min="5896" max="5896" width="16.7109375" style="5" customWidth="1"/>
    <col min="5897" max="5897" width="17.7109375" style="5" customWidth="1"/>
    <col min="5898" max="5898" width="16.140625" style="5" customWidth="1"/>
    <col min="5899" max="5899" width="27.140625" style="5" customWidth="1"/>
    <col min="5900" max="5900" width="12.42578125" style="5" customWidth="1"/>
    <col min="5901" max="5901" width="11.7109375" style="5" customWidth="1"/>
    <col min="5902" max="5902" width="18.140625" style="5" customWidth="1"/>
    <col min="5903" max="5903" width="18.28515625" style="5" customWidth="1"/>
    <col min="5904" max="5904" width="16.7109375" style="5" customWidth="1"/>
    <col min="5905" max="5905" width="17.85546875" style="5" customWidth="1"/>
    <col min="5906" max="5906" width="16.85546875" style="5" customWidth="1"/>
    <col min="5907" max="5907" width="15.7109375" style="5" bestFit="1" customWidth="1"/>
    <col min="5908" max="5908" width="15.28515625" style="5" customWidth="1"/>
    <col min="5909" max="5909" width="24.7109375" style="5" customWidth="1"/>
    <col min="5910" max="5910" width="10.28515625" style="5" customWidth="1"/>
    <col min="5911" max="5911" width="9.28515625" style="5" bestFit="1" customWidth="1"/>
    <col min="5912" max="6147" width="9.140625" style="5"/>
    <col min="6148" max="6148" width="15.85546875" style="5" customWidth="1"/>
    <col min="6149" max="6149" width="15.28515625" style="5" customWidth="1"/>
    <col min="6150" max="6150" width="16.85546875" style="5" customWidth="1"/>
    <col min="6151" max="6151" width="21.42578125" style="5" customWidth="1"/>
    <col min="6152" max="6152" width="16.7109375" style="5" customWidth="1"/>
    <col min="6153" max="6153" width="17.7109375" style="5" customWidth="1"/>
    <col min="6154" max="6154" width="16.140625" style="5" customWidth="1"/>
    <col min="6155" max="6155" width="27.140625" style="5" customWidth="1"/>
    <col min="6156" max="6156" width="12.42578125" style="5" customWidth="1"/>
    <col min="6157" max="6157" width="11.7109375" style="5" customWidth="1"/>
    <col min="6158" max="6158" width="18.140625" style="5" customWidth="1"/>
    <col min="6159" max="6159" width="18.28515625" style="5" customWidth="1"/>
    <col min="6160" max="6160" width="16.7109375" style="5" customWidth="1"/>
    <col min="6161" max="6161" width="17.85546875" style="5" customWidth="1"/>
    <col min="6162" max="6162" width="16.85546875" style="5" customWidth="1"/>
    <col min="6163" max="6163" width="15.7109375" style="5" bestFit="1" customWidth="1"/>
    <col min="6164" max="6164" width="15.28515625" style="5" customWidth="1"/>
    <col min="6165" max="6165" width="24.7109375" style="5" customWidth="1"/>
    <col min="6166" max="6166" width="10.28515625" style="5" customWidth="1"/>
    <col min="6167" max="6167" width="9.28515625" style="5" bestFit="1" customWidth="1"/>
    <col min="6168" max="6403" width="9.140625" style="5"/>
    <col min="6404" max="6404" width="15.85546875" style="5" customWidth="1"/>
    <col min="6405" max="6405" width="15.28515625" style="5" customWidth="1"/>
    <col min="6406" max="6406" width="16.85546875" style="5" customWidth="1"/>
    <col min="6407" max="6407" width="21.42578125" style="5" customWidth="1"/>
    <col min="6408" max="6408" width="16.7109375" style="5" customWidth="1"/>
    <col min="6409" max="6409" width="17.7109375" style="5" customWidth="1"/>
    <col min="6410" max="6410" width="16.140625" style="5" customWidth="1"/>
    <col min="6411" max="6411" width="27.140625" style="5" customWidth="1"/>
    <col min="6412" max="6412" width="12.42578125" style="5" customWidth="1"/>
    <col min="6413" max="6413" width="11.7109375" style="5" customWidth="1"/>
    <col min="6414" max="6414" width="18.140625" style="5" customWidth="1"/>
    <col min="6415" max="6415" width="18.28515625" style="5" customWidth="1"/>
    <col min="6416" max="6416" width="16.7109375" style="5" customWidth="1"/>
    <col min="6417" max="6417" width="17.85546875" style="5" customWidth="1"/>
    <col min="6418" max="6418" width="16.85546875" style="5" customWidth="1"/>
    <col min="6419" max="6419" width="15.7109375" style="5" bestFit="1" customWidth="1"/>
    <col min="6420" max="6420" width="15.28515625" style="5" customWidth="1"/>
    <col min="6421" max="6421" width="24.7109375" style="5" customWidth="1"/>
    <col min="6422" max="6422" width="10.28515625" style="5" customWidth="1"/>
    <col min="6423" max="6423" width="9.28515625" style="5" bestFit="1" customWidth="1"/>
    <col min="6424" max="6659" width="9.140625" style="5"/>
    <col min="6660" max="6660" width="15.85546875" style="5" customWidth="1"/>
    <col min="6661" max="6661" width="15.28515625" style="5" customWidth="1"/>
    <col min="6662" max="6662" width="16.85546875" style="5" customWidth="1"/>
    <col min="6663" max="6663" width="21.42578125" style="5" customWidth="1"/>
    <col min="6664" max="6664" width="16.7109375" style="5" customWidth="1"/>
    <col min="6665" max="6665" width="17.7109375" style="5" customWidth="1"/>
    <col min="6666" max="6666" width="16.140625" style="5" customWidth="1"/>
    <col min="6667" max="6667" width="27.140625" style="5" customWidth="1"/>
    <col min="6668" max="6668" width="12.42578125" style="5" customWidth="1"/>
    <col min="6669" max="6669" width="11.7109375" style="5" customWidth="1"/>
    <col min="6670" max="6670" width="18.140625" style="5" customWidth="1"/>
    <col min="6671" max="6671" width="18.28515625" style="5" customWidth="1"/>
    <col min="6672" max="6672" width="16.7109375" style="5" customWidth="1"/>
    <col min="6673" max="6673" width="17.85546875" style="5" customWidth="1"/>
    <col min="6674" max="6674" width="16.85546875" style="5" customWidth="1"/>
    <col min="6675" max="6675" width="15.7109375" style="5" bestFit="1" customWidth="1"/>
    <col min="6676" max="6676" width="15.28515625" style="5" customWidth="1"/>
    <col min="6677" max="6677" width="24.7109375" style="5" customWidth="1"/>
    <col min="6678" max="6678" width="10.28515625" style="5" customWidth="1"/>
    <col min="6679" max="6679" width="9.28515625" style="5" bestFit="1" customWidth="1"/>
    <col min="6680" max="6915" width="9.140625" style="5"/>
    <col min="6916" max="6916" width="15.85546875" style="5" customWidth="1"/>
    <col min="6917" max="6917" width="15.28515625" style="5" customWidth="1"/>
    <col min="6918" max="6918" width="16.85546875" style="5" customWidth="1"/>
    <col min="6919" max="6919" width="21.42578125" style="5" customWidth="1"/>
    <col min="6920" max="6920" width="16.7109375" style="5" customWidth="1"/>
    <col min="6921" max="6921" width="17.7109375" style="5" customWidth="1"/>
    <col min="6922" max="6922" width="16.140625" style="5" customWidth="1"/>
    <col min="6923" max="6923" width="27.140625" style="5" customWidth="1"/>
    <col min="6924" max="6924" width="12.42578125" style="5" customWidth="1"/>
    <col min="6925" max="6925" width="11.7109375" style="5" customWidth="1"/>
    <col min="6926" max="6926" width="18.140625" style="5" customWidth="1"/>
    <col min="6927" max="6927" width="18.28515625" style="5" customWidth="1"/>
    <col min="6928" max="6928" width="16.7109375" style="5" customWidth="1"/>
    <col min="6929" max="6929" width="17.85546875" style="5" customWidth="1"/>
    <col min="6930" max="6930" width="16.85546875" style="5" customWidth="1"/>
    <col min="6931" max="6931" width="15.7109375" style="5" bestFit="1" customWidth="1"/>
    <col min="6932" max="6932" width="15.28515625" style="5" customWidth="1"/>
    <col min="6933" max="6933" width="24.7109375" style="5" customWidth="1"/>
    <col min="6934" max="6934" width="10.28515625" style="5" customWidth="1"/>
    <col min="6935" max="6935" width="9.28515625" style="5" bestFit="1" customWidth="1"/>
    <col min="6936" max="7171" width="9.140625" style="5"/>
    <col min="7172" max="7172" width="15.85546875" style="5" customWidth="1"/>
    <col min="7173" max="7173" width="15.28515625" style="5" customWidth="1"/>
    <col min="7174" max="7174" width="16.85546875" style="5" customWidth="1"/>
    <col min="7175" max="7175" width="21.42578125" style="5" customWidth="1"/>
    <col min="7176" max="7176" width="16.7109375" style="5" customWidth="1"/>
    <col min="7177" max="7177" width="17.7109375" style="5" customWidth="1"/>
    <col min="7178" max="7178" width="16.140625" style="5" customWidth="1"/>
    <col min="7179" max="7179" width="27.140625" style="5" customWidth="1"/>
    <col min="7180" max="7180" width="12.42578125" style="5" customWidth="1"/>
    <col min="7181" max="7181" width="11.7109375" style="5" customWidth="1"/>
    <col min="7182" max="7182" width="18.140625" style="5" customWidth="1"/>
    <col min="7183" max="7183" width="18.28515625" style="5" customWidth="1"/>
    <col min="7184" max="7184" width="16.7109375" style="5" customWidth="1"/>
    <col min="7185" max="7185" width="17.85546875" style="5" customWidth="1"/>
    <col min="7186" max="7186" width="16.85546875" style="5" customWidth="1"/>
    <col min="7187" max="7187" width="15.7109375" style="5" bestFit="1" customWidth="1"/>
    <col min="7188" max="7188" width="15.28515625" style="5" customWidth="1"/>
    <col min="7189" max="7189" width="24.7109375" style="5" customWidth="1"/>
    <col min="7190" max="7190" width="10.28515625" style="5" customWidth="1"/>
    <col min="7191" max="7191" width="9.28515625" style="5" bestFit="1" customWidth="1"/>
    <col min="7192" max="7427" width="9.140625" style="5"/>
    <col min="7428" max="7428" width="15.85546875" style="5" customWidth="1"/>
    <col min="7429" max="7429" width="15.28515625" style="5" customWidth="1"/>
    <col min="7430" max="7430" width="16.85546875" style="5" customWidth="1"/>
    <col min="7431" max="7431" width="21.42578125" style="5" customWidth="1"/>
    <col min="7432" max="7432" width="16.7109375" style="5" customWidth="1"/>
    <col min="7433" max="7433" width="17.7109375" style="5" customWidth="1"/>
    <col min="7434" max="7434" width="16.140625" style="5" customWidth="1"/>
    <col min="7435" max="7435" width="27.140625" style="5" customWidth="1"/>
    <col min="7436" max="7436" width="12.42578125" style="5" customWidth="1"/>
    <col min="7437" max="7437" width="11.7109375" style="5" customWidth="1"/>
    <col min="7438" max="7438" width="18.140625" style="5" customWidth="1"/>
    <col min="7439" max="7439" width="18.28515625" style="5" customWidth="1"/>
    <col min="7440" max="7440" width="16.7109375" style="5" customWidth="1"/>
    <col min="7441" max="7441" width="17.85546875" style="5" customWidth="1"/>
    <col min="7442" max="7442" width="16.85546875" style="5" customWidth="1"/>
    <col min="7443" max="7443" width="15.7109375" style="5" bestFit="1" customWidth="1"/>
    <col min="7444" max="7444" width="15.28515625" style="5" customWidth="1"/>
    <col min="7445" max="7445" width="24.7109375" style="5" customWidth="1"/>
    <col min="7446" max="7446" width="10.28515625" style="5" customWidth="1"/>
    <col min="7447" max="7447" width="9.28515625" style="5" bestFit="1" customWidth="1"/>
    <col min="7448" max="7683" width="9.140625" style="5"/>
    <col min="7684" max="7684" width="15.85546875" style="5" customWidth="1"/>
    <col min="7685" max="7685" width="15.28515625" style="5" customWidth="1"/>
    <col min="7686" max="7686" width="16.85546875" style="5" customWidth="1"/>
    <col min="7687" max="7687" width="21.42578125" style="5" customWidth="1"/>
    <col min="7688" max="7688" width="16.7109375" style="5" customWidth="1"/>
    <col min="7689" max="7689" width="17.7109375" style="5" customWidth="1"/>
    <col min="7690" max="7690" width="16.140625" style="5" customWidth="1"/>
    <col min="7691" max="7691" width="27.140625" style="5" customWidth="1"/>
    <col min="7692" max="7692" width="12.42578125" style="5" customWidth="1"/>
    <col min="7693" max="7693" width="11.7109375" style="5" customWidth="1"/>
    <col min="7694" max="7694" width="18.140625" style="5" customWidth="1"/>
    <col min="7695" max="7695" width="18.28515625" style="5" customWidth="1"/>
    <col min="7696" max="7696" width="16.7109375" style="5" customWidth="1"/>
    <col min="7697" max="7697" width="17.85546875" style="5" customWidth="1"/>
    <col min="7698" max="7698" width="16.85546875" style="5" customWidth="1"/>
    <col min="7699" max="7699" width="15.7109375" style="5" bestFit="1" customWidth="1"/>
    <col min="7700" max="7700" width="15.28515625" style="5" customWidth="1"/>
    <col min="7701" max="7701" width="24.7109375" style="5" customWidth="1"/>
    <col min="7702" max="7702" width="10.28515625" style="5" customWidth="1"/>
    <col min="7703" max="7703" width="9.28515625" style="5" bestFit="1" customWidth="1"/>
    <col min="7704" max="7939" width="9.140625" style="5"/>
    <col min="7940" max="7940" width="15.85546875" style="5" customWidth="1"/>
    <col min="7941" max="7941" width="15.28515625" style="5" customWidth="1"/>
    <col min="7942" max="7942" width="16.85546875" style="5" customWidth="1"/>
    <col min="7943" max="7943" width="21.42578125" style="5" customWidth="1"/>
    <col min="7944" max="7944" width="16.7109375" style="5" customWidth="1"/>
    <col min="7945" max="7945" width="17.7109375" style="5" customWidth="1"/>
    <col min="7946" max="7946" width="16.140625" style="5" customWidth="1"/>
    <col min="7947" max="7947" width="27.140625" style="5" customWidth="1"/>
    <col min="7948" max="7948" width="12.42578125" style="5" customWidth="1"/>
    <col min="7949" max="7949" width="11.7109375" style="5" customWidth="1"/>
    <col min="7950" max="7950" width="18.140625" style="5" customWidth="1"/>
    <col min="7951" max="7951" width="18.28515625" style="5" customWidth="1"/>
    <col min="7952" max="7952" width="16.7109375" style="5" customWidth="1"/>
    <col min="7953" max="7953" width="17.85546875" style="5" customWidth="1"/>
    <col min="7954" max="7954" width="16.85546875" style="5" customWidth="1"/>
    <col min="7955" max="7955" width="15.7109375" style="5" bestFit="1" customWidth="1"/>
    <col min="7956" max="7956" width="15.28515625" style="5" customWidth="1"/>
    <col min="7957" max="7957" width="24.7109375" style="5" customWidth="1"/>
    <col min="7958" max="7958" width="10.28515625" style="5" customWidth="1"/>
    <col min="7959" max="7959" width="9.28515625" style="5" bestFit="1" customWidth="1"/>
    <col min="7960" max="8195" width="9.140625" style="5"/>
    <col min="8196" max="8196" width="15.85546875" style="5" customWidth="1"/>
    <col min="8197" max="8197" width="15.28515625" style="5" customWidth="1"/>
    <col min="8198" max="8198" width="16.85546875" style="5" customWidth="1"/>
    <col min="8199" max="8199" width="21.42578125" style="5" customWidth="1"/>
    <col min="8200" max="8200" width="16.7109375" style="5" customWidth="1"/>
    <col min="8201" max="8201" width="17.7109375" style="5" customWidth="1"/>
    <col min="8202" max="8202" width="16.140625" style="5" customWidth="1"/>
    <col min="8203" max="8203" width="27.140625" style="5" customWidth="1"/>
    <col min="8204" max="8204" width="12.42578125" style="5" customWidth="1"/>
    <col min="8205" max="8205" width="11.7109375" style="5" customWidth="1"/>
    <col min="8206" max="8206" width="18.140625" style="5" customWidth="1"/>
    <col min="8207" max="8207" width="18.28515625" style="5" customWidth="1"/>
    <col min="8208" max="8208" width="16.7109375" style="5" customWidth="1"/>
    <col min="8209" max="8209" width="17.85546875" style="5" customWidth="1"/>
    <col min="8210" max="8210" width="16.85546875" style="5" customWidth="1"/>
    <col min="8211" max="8211" width="15.7109375" style="5" bestFit="1" customWidth="1"/>
    <col min="8212" max="8212" width="15.28515625" style="5" customWidth="1"/>
    <col min="8213" max="8213" width="24.7109375" style="5" customWidth="1"/>
    <col min="8214" max="8214" width="10.28515625" style="5" customWidth="1"/>
    <col min="8215" max="8215" width="9.28515625" style="5" bestFit="1" customWidth="1"/>
    <col min="8216" max="8451" width="9.140625" style="5"/>
    <col min="8452" max="8452" width="15.85546875" style="5" customWidth="1"/>
    <col min="8453" max="8453" width="15.28515625" style="5" customWidth="1"/>
    <col min="8454" max="8454" width="16.85546875" style="5" customWidth="1"/>
    <col min="8455" max="8455" width="21.42578125" style="5" customWidth="1"/>
    <col min="8456" max="8456" width="16.7109375" style="5" customWidth="1"/>
    <col min="8457" max="8457" width="17.7109375" style="5" customWidth="1"/>
    <col min="8458" max="8458" width="16.140625" style="5" customWidth="1"/>
    <col min="8459" max="8459" width="27.140625" style="5" customWidth="1"/>
    <col min="8460" max="8460" width="12.42578125" style="5" customWidth="1"/>
    <col min="8461" max="8461" width="11.7109375" style="5" customWidth="1"/>
    <col min="8462" max="8462" width="18.140625" style="5" customWidth="1"/>
    <col min="8463" max="8463" width="18.28515625" style="5" customWidth="1"/>
    <col min="8464" max="8464" width="16.7109375" style="5" customWidth="1"/>
    <col min="8465" max="8465" width="17.85546875" style="5" customWidth="1"/>
    <col min="8466" max="8466" width="16.85546875" style="5" customWidth="1"/>
    <col min="8467" max="8467" width="15.7109375" style="5" bestFit="1" customWidth="1"/>
    <col min="8468" max="8468" width="15.28515625" style="5" customWidth="1"/>
    <col min="8469" max="8469" width="24.7109375" style="5" customWidth="1"/>
    <col min="8470" max="8470" width="10.28515625" style="5" customWidth="1"/>
    <col min="8471" max="8471" width="9.28515625" style="5" bestFit="1" customWidth="1"/>
    <col min="8472" max="8707" width="9.140625" style="5"/>
    <col min="8708" max="8708" width="15.85546875" style="5" customWidth="1"/>
    <col min="8709" max="8709" width="15.28515625" style="5" customWidth="1"/>
    <col min="8710" max="8710" width="16.85546875" style="5" customWidth="1"/>
    <col min="8711" max="8711" width="21.42578125" style="5" customWidth="1"/>
    <col min="8712" max="8712" width="16.7109375" style="5" customWidth="1"/>
    <col min="8713" max="8713" width="17.7109375" style="5" customWidth="1"/>
    <col min="8714" max="8714" width="16.140625" style="5" customWidth="1"/>
    <col min="8715" max="8715" width="27.140625" style="5" customWidth="1"/>
    <col min="8716" max="8716" width="12.42578125" style="5" customWidth="1"/>
    <col min="8717" max="8717" width="11.7109375" style="5" customWidth="1"/>
    <col min="8718" max="8718" width="18.140625" style="5" customWidth="1"/>
    <col min="8719" max="8719" width="18.28515625" style="5" customWidth="1"/>
    <col min="8720" max="8720" width="16.7109375" style="5" customWidth="1"/>
    <col min="8721" max="8721" width="17.85546875" style="5" customWidth="1"/>
    <col min="8722" max="8722" width="16.85546875" style="5" customWidth="1"/>
    <col min="8723" max="8723" width="15.7109375" style="5" bestFit="1" customWidth="1"/>
    <col min="8724" max="8724" width="15.28515625" style="5" customWidth="1"/>
    <col min="8725" max="8725" width="24.7109375" style="5" customWidth="1"/>
    <col min="8726" max="8726" width="10.28515625" style="5" customWidth="1"/>
    <col min="8727" max="8727" width="9.28515625" style="5" bestFit="1" customWidth="1"/>
    <col min="8728" max="8963" width="9.140625" style="5"/>
    <col min="8964" max="8964" width="15.85546875" style="5" customWidth="1"/>
    <col min="8965" max="8965" width="15.28515625" style="5" customWidth="1"/>
    <col min="8966" max="8966" width="16.85546875" style="5" customWidth="1"/>
    <col min="8967" max="8967" width="21.42578125" style="5" customWidth="1"/>
    <col min="8968" max="8968" width="16.7109375" style="5" customWidth="1"/>
    <col min="8969" max="8969" width="17.7109375" style="5" customWidth="1"/>
    <col min="8970" max="8970" width="16.140625" style="5" customWidth="1"/>
    <col min="8971" max="8971" width="27.140625" style="5" customWidth="1"/>
    <col min="8972" max="8972" width="12.42578125" style="5" customWidth="1"/>
    <col min="8973" max="8973" width="11.7109375" style="5" customWidth="1"/>
    <col min="8974" max="8974" width="18.140625" style="5" customWidth="1"/>
    <col min="8975" max="8975" width="18.28515625" style="5" customWidth="1"/>
    <col min="8976" max="8976" width="16.7109375" style="5" customWidth="1"/>
    <col min="8977" max="8977" width="17.85546875" style="5" customWidth="1"/>
    <col min="8978" max="8978" width="16.85546875" style="5" customWidth="1"/>
    <col min="8979" max="8979" width="15.7109375" style="5" bestFit="1" customWidth="1"/>
    <col min="8980" max="8980" width="15.28515625" style="5" customWidth="1"/>
    <col min="8981" max="8981" width="24.7109375" style="5" customWidth="1"/>
    <col min="8982" max="8982" width="10.28515625" style="5" customWidth="1"/>
    <col min="8983" max="8983" width="9.28515625" style="5" bestFit="1" customWidth="1"/>
    <col min="8984" max="9219" width="9.140625" style="5"/>
    <col min="9220" max="9220" width="15.85546875" style="5" customWidth="1"/>
    <col min="9221" max="9221" width="15.28515625" style="5" customWidth="1"/>
    <col min="9222" max="9222" width="16.85546875" style="5" customWidth="1"/>
    <col min="9223" max="9223" width="21.42578125" style="5" customWidth="1"/>
    <col min="9224" max="9224" width="16.7109375" style="5" customWidth="1"/>
    <col min="9225" max="9225" width="17.7109375" style="5" customWidth="1"/>
    <col min="9226" max="9226" width="16.140625" style="5" customWidth="1"/>
    <col min="9227" max="9227" width="27.140625" style="5" customWidth="1"/>
    <col min="9228" max="9228" width="12.42578125" style="5" customWidth="1"/>
    <col min="9229" max="9229" width="11.7109375" style="5" customWidth="1"/>
    <col min="9230" max="9230" width="18.140625" style="5" customWidth="1"/>
    <col min="9231" max="9231" width="18.28515625" style="5" customWidth="1"/>
    <col min="9232" max="9232" width="16.7109375" style="5" customWidth="1"/>
    <col min="9233" max="9233" width="17.85546875" style="5" customWidth="1"/>
    <col min="9234" max="9234" width="16.85546875" style="5" customWidth="1"/>
    <col min="9235" max="9235" width="15.7109375" style="5" bestFit="1" customWidth="1"/>
    <col min="9236" max="9236" width="15.28515625" style="5" customWidth="1"/>
    <col min="9237" max="9237" width="24.7109375" style="5" customWidth="1"/>
    <col min="9238" max="9238" width="10.28515625" style="5" customWidth="1"/>
    <col min="9239" max="9239" width="9.28515625" style="5" bestFit="1" customWidth="1"/>
    <col min="9240" max="9475" width="9.140625" style="5"/>
    <col min="9476" max="9476" width="15.85546875" style="5" customWidth="1"/>
    <col min="9477" max="9477" width="15.28515625" style="5" customWidth="1"/>
    <col min="9478" max="9478" width="16.85546875" style="5" customWidth="1"/>
    <col min="9479" max="9479" width="21.42578125" style="5" customWidth="1"/>
    <col min="9480" max="9480" width="16.7109375" style="5" customWidth="1"/>
    <col min="9481" max="9481" width="17.7109375" style="5" customWidth="1"/>
    <col min="9482" max="9482" width="16.140625" style="5" customWidth="1"/>
    <col min="9483" max="9483" width="27.140625" style="5" customWidth="1"/>
    <col min="9484" max="9484" width="12.42578125" style="5" customWidth="1"/>
    <col min="9485" max="9485" width="11.7109375" style="5" customWidth="1"/>
    <col min="9486" max="9486" width="18.140625" style="5" customWidth="1"/>
    <col min="9487" max="9487" width="18.28515625" style="5" customWidth="1"/>
    <col min="9488" max="9488" width="16.7109375" style="5" customWidth="1"/>
    <col min="9489" max="9489" width="17.85546875" style="5" customWidth="1"/>
    <col min="9490" max="9490" width="16.85546875" style="5" customWidth="1"/>
    <col min="9491" max="9491" width="15.7109375" style="5" bestFit="1" customWidth="1"/>
    <col min="9492" max="9492" width="15.28515625" style="5" customWidth="1"/>
    <col min="9493" max="9493" width="24.7109375" style="5" customWidth="1"/>
    <col min="9494" max="9494" width="10.28515625" style="5" customWidth="1"/>
    <col min="9495" max="9495" width="9.28515625" style="5" bestFit="1" customWidth="1"/>
    <col min="9496" max="9731" width="9.140625" style="5"/>
    <col min="9732" max="9732" width="15.85546875" style="5" customWidth="1"/>
    <col min="9733" max="9733" width="15.28515625" style="5" customWidth="1"/>
    <col min="9734" max="9734" width="16.85546875" style="5" customWidth="1"/>
    <col min="9735" max="9735" width="21.42578125" style="5" customWidth="1"/>
    <col min="9736" max="9736" width="16.7109375" style="5" customWidth="1"/>
    <col min="9737" max="9737" width="17.7109375" style="5" customWidth="1"/>
    <col min="9738" max="9738" width="16.140625" style="5" customWidth="1"/>
    <col min="9739" max="9739" width="27.140625" style="5" customWidth="1"/>
    <col min="9740" max="9740" width="12.42578125" style="5" customWidth="1"/>
    <col min="9741" max="9741" width="11.7109375" style="5" customWidth="1"/>
    <col min="9742" max="9742" width="18.140625" style="5" customWidth="1"/>
    <col min="9743" max="9743" width="18.28515625" style="5" customWidth="1"/>
    <col min="9744" max="9744" width="16.7109375" style="5" customWidth="1"/>
    <col min="9745" max="9745" width="17.85546875" style="5" customWidth="1"/>
    <col min="9746" max="9746" width="16.85546875" style="5" customWidth="1"/>
    <col min="9747" max="9747" width="15.7109375" style="5" bestFit="1" customWidth="1"/>
    <col min="9748" max="9748" width="15.28515625" style="5" customWidth="1"/>
    <col min="9749" max="9749" width="24.7109375" style="5" customWidth="1"/>
    <col min="9750" max="9750" width="10.28515625" style="5" customWidth="1"/>
    <col min="9751" max="9751" width="9.28515625" style="5" bestFit="1" customWidth="1"/>
    <col min="9752" max="9987" width="9.140625" style="5"/>
    <col min="9988" max="9988" width="15.85546875" style="5" customWidth="1"/>
    <col min="9989" max="9989" width="15.28515625" style="5" customWidth="1"/>
    <col min="9990" max="9990" width="16.85546875" style="5" customWidth="1"/>
    <col min="9991" max="9991" width="21.42578125" style="5" customWidth="1"/>
    <col min="9992" max="9992" width="16.7109375" style="5" customWidth="1"/>
    <col min="9993" max="9993" width="17.7109375" style="5" customWidth="1"/>
    <col min="9994" max="9994" width="16.140625" style="5" customWidth="1"/>
    <col min="9995" max="9995" width="27.140625" style="5" customWidth="1"/>
    <col min="9996" max="9996" width="12.42578125" style="5" customWidth="1"/>
    <col min="9997" max="9997" width="11.7109375" style="5" customWidth="1"/>
    <col min="9998" max="9998" width="18.140625" style="5" customWidth="1"/>
    <col min="9999" max="9999" width="18.28515625" style="5" customWidth="1"/>
    <col min="10000" max="10000" width="16.7109375" style="5" customWidth="1"/>
    <col min="10001" max="10001" width="17.85546875" style="5" customWidth="1"/>
    <col min="10002" max="10002" width="16.85546875" style="5" customWidth="1"/>
    <col min="10003" max="10003" width="15.7109375" style="5" bestFit="1" customWidth="1"/>
    <col min="10004" max="10004" width="15.28515625" style="5" customWidth="1"/>
    <col min="10005" max="10005" width="24.7109375" style="5" customWidth="1"/>
    <col min="10006" max="10006" width="10.28515625" style="5" customWidth="1"/>
    <col min="10007" max="10007" width="9.28515625" style="5" bestFit="1" customWidth="1"/>
    <col min="10008" max="10243" width="9.140625" style="5"/>
    <col min="10244" max="10244" width="15.85546875" style="5" customWidth="1"/>
    <col min="10245" max="10245" width="15.28515625" style="5" customWidth="1"/>
    <col min="10246" max="10246" width="16.85546875" style="5" customWidth="1"/>
    <col min="10247" max="10247" width="21.42578125" style="5" customWidth="1"/>
    <col min="10248" max="10248" width="16.7109375" style="5" customWidth="1"/>
    <col min="10249" max="10249" width="17.7109375" style="5" customWidth="1"/>
    <col min="10250" max="10250" width="16.140625" style="5" customWidth="1"/>
    <col min="10251" max="10251" width="27.140625" style="5" customWidth="1"/>
    <col min="10252" max="10252" width="12.42578125" style="5" customWidth="1"/>
    <col min="10253" max="10253" width="11.7109375" style="5" customWidth="1"/>
    <col min="10254" max="10254" width="18.140625" style="5" customWidth="1"/>
    <col min="10255" max="10255" width="18.28515625" style="5" customWidth="1"/>
    <col min="10256" max="10256" width="16.7109375" style="5" customWidth="1"/>
    <col min="10257" max="10257" width="17.85546875" style="5" customWidth="1"/>
    <col min="10258" max="10258" width="16.85546875" style="5" customWidth="1"/>
    <col min="10259" max="10259" width="15.7109375" style="5" bestFit="1" customWidth="1"/>
    <col min="10260" max="10260" width="15.28515625" style="5" customWidth="1"/>
    <col min="10261" max="10261" width="24.7109375" style="5" customWidth="1"/>
    <col min="10262" max="10262" width="10.28515625" style="5" customWidth="1"/>
    <col min="10263" max="10263" width="9.28515625" style="5" bestFit="1" customWidth="1"/>
    <col min="10264" max="10499" width="9.140625" style="5"/>
    <col min="10500" max="10500" width="15.85546875" style="5" customWidth="1"/>
    <col min="10501" max="10501" width="15.28515625" style="5" customWidth="1"/>
    <col min="10502" max="10502" width="16.85546875" style="5" customWidth="1"/>
    <col min="10503" max="10503" width="21.42578125" style="5" customWidth="1"/>
    <col min="10504" max="10504" width="16.7109375" style="5" customWidth="1"/>
    <col min="10505" max="10505" width="17.7109375" style="5" customWidth="1"/>
    <col min="10506" max="10506" width="16.140625" style="5" customWidth="1"/>
    <col min="10507" max="10507" width="27.140625" style="5" customWidth="1"/>
    <col min="10508" max="10508" width="12.42578125" style="5" customWidth="1"/>
    <col min="10509" max="10509" width="11.7109375" style="5" customWidth="1"/>
    <col min="10510" max="10510" width="18.140625" style="5" customWidth="1"/>
    <col min="10511" max="10511" width="18.28515625" style="5" customWidth="1"/>
    <col min="10512" max="10512" width="16.7109375" style="5" customWidth="1"/>
    <col min="10513" max="10513" width="17.85546875" style="5" customWidth="1"/>
    <col min="10514" max="10514" width="16.85546875" style="5" customWidth="1"/>
    <col min="10515" max="10515" width="15.7109375" style="5" bestFit="1" customWidth="1"/>
    <col min="10516" max="10516" width="15.28515625" style="5" customWidth="1"/>
    <col min="10517" max="10517" width="24.7109375" style="5" customWidth="1"/>
    <col min="10518" max="10518" width="10.28515625" style="5" customWidth="1"/>
    <col min="10519" max="10519" width="9.28515625" style="5" bestFit="1" customWidth="1"/>
    <col min="10520" max="10755" width="9.140625" style="5"/>
    <col min="10756" max="10756" width="15.85546875" style="5" customWidth="1"/>
    <col min="10757" max="10757" width="15.28515625" style="5" customWidth="1"/>
    <col min="10758" max="10758" width="16.85546875" style="5" customWidth="1"/>
    <col min="10759" max="10759" width="21.42578125" style="5" customWidth="1"/>
    <col min="10760" max="10760" width="16.7109375" style="5" customWidth="1"/>
    <col min="10761" max="10761" width="17.7109375" style="5" customWidth="1"/>
    <col min="10762" max="10762" width="16.140625" style="5" customWidth="1"/>
    <col min="10763" max="10763" width="27.140625" style="5" customWidth="1"/>
    <col min="10764" max="10764" width="12.42578125" style="5" customWidth="1"/>
    <col min="10765" max="10765" width="11.7109375" style="5" customWidth="1"/>
    <col min="10766" max="10766" width="18.140625" style="5" customWidth="1"/>
    <col min="10767" max="10767" width="18.28515625" style="5" customWidth="1"/>
    <col min="10768" max="10768" width="16.7109375" style="5" customWidth="1"/>
    <col min="10769" max="10769" width="17.85546875" style="5" customWidth="1"/>
    <col min="10770" max="10770" width="16.85546875" style="5" customWidth="1"/>
    <col min="10771" max="10771" width="15.7109375" style="5" bestFit="1" customWidth="1"/>
    <col min="10772" max="10772" width="15.28515625" style="5" customWidth="1"/>
    <col min="10773" max="10773" width="24.7109375" style="5" customWidth="1"/>
    <col min="10774" max="10774" width="10.28515625" style="5" customWidth="1"/>
    <col min="10775" max="10775" width="9.28515625" style="5" bestFit="1" customWidth="1"/>
    <col min="10776" max="11011" width="9.140625" style="5"/>
    <col min="11012" max="11012" width="15.85546875" style="5" customWidth="1"/>
    <col min="11013" max="11013" width="15.28515625" style="5" customWidth="1"/>
    <col min="11014" max="11014" width="16.85546875" style="5" customWidth="1"/>
    <col min="11015" max="11015" width="21.42578125" style="5" customWidth="1"/>
    <col min="11016" max="11016" width="16.7109375" style="5" customWidth="1"/>
    <col min="11017" max="11017" width="17.7109375" style="5" customWidth="1"/>
    <col min="11018" max="11018" width="16.140625" style="5" customWidth="1"/>
    <col min="11019" max="11019" width="27.140625" style="5" customWidth="1"/>
    <col min="11020" max="11020" width="12.42578125" style="5" customWidth="1"/>
    <col min="11021" max="11021" width="11.7109375" style="5" customWidth="1"/>
    <col min="11022" max="11022" width="18.140625" style="5" customWidth="1"/>
    <col min="11023" max="11023" width="18.28515625" style="5" customWidth="1"/>
    <col min="11024" max="11024" width="16.7109375" style="5" customWidth="1"/>
    <col min="11025" max="11025" width="17.85546875" style="5" customWidth="1"/>
    <col min="11026" max="11026" width="16.85546875" style="5" customWidth="1"/>
    <col min="11027" max="11027" width="15.7109375" style="5" bestFit="1" customWidth="1"/>
    <col min="11028" max="11028" width="15.28515625" style="5" customWidth="1"/>
    <col min="11029" max="11029" width="24.7109375" style="5" customWidth="1"/>
    <col min="11030" max="11030" width="10.28515625" style="5" customWidth="1"/>
    <col min="11031" max="11031" width="9.28515625" style="5" bestFit="1" customWidth="1"/>
    <col min="11032" max="11267" width="9.140625" style="5"/>
    <col min="11268" max="11268" width="15.85546875" style="5" customWidth="1"/>
    <col min="11269" max="11269" width="15.28515625" style="5" customWidth="1"/>
    <col min="11270" max="11270" width="16.85546875" style="5" customWidth="1"/>
    <col min="11271" max="11271" width="21.42578125" style="5" customWidth="1"/>
    <col min="11272" max="11272" width="16.7109375" style="5" customWidth="1"/>
    <col min="11273" max="11273" width="17.7109375" style="5" customWidth="1"/>
    <col min="11274" max="11274" width="16.140625" style="5" customWidth="1"/>
    <col min="11275" max="11275" width="27.140625" style="5" customWidth="1"/>
    <col min="11276" max="11276" width="12.42578125" style="5" customWidth="1"/>
    <col min="11277" max="11277" width="11.7109375" style="5" customWidth="1"/>
    <col min="11278" max="11278" width="18.140625" style="5" customWidth="1"/>
    <col min="11279" max="11279" width="18.28515625" style="5" customWidth="1"/>
    <col min="11280" max="11280" width="16.7109375" style="5" customWidth="1"/>
    <col min="11281" max="11281" width="17.85546875" style="5" customWidth="1"/>
    <col min="11282" max="11282" width="16.85546875" style="5" customWidth="1"/>
    <col min="11283" max="11283" width="15.7109375" style="5" bestFit="1" customWidth="1"/>
    <col min="11284" max="11284" width="15.28515625" style="5" customWidth="1"/>
    <col min="11285" max="11285" width="24.7109375" style="5" customWidth="1"/>
    <col min="11286" max="11286" width="10.28515625" style="5" customWidth="1"/>
    <col min="11287" max="11287" width="9.28515625" style="5" bestFit="1" customWidth="1"/>
    <col min="11288" max="11523" width="9.140625" style="5"/>
    <col min="11524" max="11524" width="15.85546875" style="5" customWidth="1"/>
    <col min="11525" max="11525" width="15.28515625" style="5" customWidth="1"/>
    <col min="11526" max="11526" width="16.85546875" style="5" customWidth="1"/>
    <col min="11527" max="11527" width="21.42578125" style="5" customWidth="1"/>
    <col min="11528" max="11528" width="16.7109375" style="5" customWidth="1"/>
    <col min="11529" max="11529" width="17.7109375" style="5" customWidth="1"/>
    <col min="11530" max="11530" width="16.140625" style="5" customWidth="1"/>
    <col min="11531" max="11531" width="27.140625" style="5" customWidth="1"/>
    <col min="11532" max="11532" width="12.42578125" style="5" customWidth="1"/>
    <col min="11533" max="11533" width="11.7109375" style="5" customWidth="1"/>
    <col min="11534" max="11534" width="18.140625" style="5" customWidth="1"/>
    <col min="11535" max="11535" width="18.28515625" style="5" customWidth="1"/>
    <col min="11536" max="11536" width="16.7109375" style="5" customWidth="1"/>
    <col min="11537" max="11537" width="17.85546875" style="5" customWidth="1"/>
    <col min="11538" max="11538" width="16.85546875" style="5" customWidth="1"/>
    <col min="11539" max="11539" width="15.7109375" style="5" bestFit="1" customWidth="1"/>
    <col min="11540" max="11540" width="15.28515625" style="5" customWidth="1"/>
    <col min="11541" max="11541" width="24.7109375" style="5" customWidth="1"/>
    <col min="11542" max="11542" width="10.28515625" style="5" customWidth="1"/>
    <col min="11543" max="11543" width="9.28515625" style="5" bestFit="1" customWidth="1"/>
    <col min="11544" max="11779" width="9.140625" style="5"/>
    <col min="11780" max="11780" width="15.85546875" style="5" customWidth="1"/>
    <col min="11781" max="11781" width="15.28515625" style="5" customWidth="1"/>
    <col min="11782" max="11782" width="16.85546875" style="5" customWidth="1"/>
    <col min="11783" max="11783" width="21.42578125" style="5" customWidth="1"/>
    <col min="11784" max="11784" width="16.7109375" style="5" customWidth="1"/>
    <col min="11785" max="11785" width="17.7109375" style="5" customWidth="1"/>
    <col min="11786" max="11786" width="16.140625" style="5" customWidth="1"/>
    <col min="11787" max="11787" width="27.140625" style="5" customWidth="1"/>
    <col min="11788" max="11788" width="12.42578125" style="5" customWidth="1"/>
    <col min="11789" max="11789" width="11.7109375" style="5" customWidth="1"/>
    <col min="11790" max="11790" width="18.140625" style="5" customWidth="1"/>
    <col min="11791" max="11791" width="18.28515625" style="5" customWidth="1"/>
    <col min="11792" max="11792" width="16.7109375" style="5" customWidth="1"/>
    <col min="11793" max="11793" width="17.85546875" style="5" customWidth="1"/>
    <col min="11794" max="11794" width="16.85546875" style="5" customWidth="1"/>
    <col min="11795" max="11795" width="15.7109375" style="5" bestFit="1" customWidth="1"/>
    <col min="11796" max="11796" width="15.28515625" style="5" customWidth="1"/>
    <col min="11797" max="11797" width="24.7109375" style="5" customWidth="1"/>
    <col min="11798" max="11798" width="10.28515625" style="5" customWidth="1"/>
    <col min="11799" max="11799" width="9.28515625" style="5" bestFit="1" customWidth="1"/>
    <col min="11800" max="12035" width="9.140625" style="5"/>
    <col min="12036" max="12036" width="15.85546875" style="5" customWidth="1"/>
    <col min="12037" max="12037" width="15.28515625" style="5" customWidth="1"/>
    <col min="12038" max="12038" width="16.85546875" style="5" customWidth="1"/>
    <col min="12039" max="12039" width="21.42578125" style="5" customWidth="1"/>
    <col min="12040" max="12040" width="16.7109375" style="5" customWidth="1"/>
    <col min="12041" max="12041" width="17.7109375" style="5" customWidth="1"/>
    <col min="12042" max="12042" width="16.140625" style="5" customWidth="1"/>
    <col min="12043" max="12043" width="27.140625" style="5" customWidth="1"/>
    <col min="12044" max="12044" width="12.42578125" style="5" customWidth="1"/>
    <col min="12045" max="12045" width="11.7109375" style="5" customWidth="1"/>
    <col min="12046" max="12046" width="18.140625" style="5" customWidth="1"/>
    <col min="12047" max="12047" width="18.28515625" style="5" customWidth="1"/>
    <col min="12048" max="12048" width="16.7109375" style="5" customWidth="1"/>
    <col min="12049" max="12049" width="17.85546875" style="5" customWidth="1"/>
    <col min="12050" max="12050" width="16.85546875" style="5" customWidth="1"/>
    <col min="12051" max="12051" width="15.7109375" style="5" bestFit="1" customWidth="1"/>
    <col min="12052" max="12052" width="15.28515625" style="5" customWidth="1"/>
    <col min="12053" max="12053" width="24.7109375" style="5" customWidth="1"/>
    <col min="12054" max="12054" width="10.28515625" style="5" customWidth="1"/>
    <col min="12055" max="12055" width="9.28515625" style="5" bestFit="1" customWidth="1"/>
    <col min="12056" max="12291" width="9.140625" style="5"/>
    <col min="12292" max="12292" width="15.85546875" style="5" customWidth="1"/>
    <col min="12293" max="12293" width="15.28515625" style="5" customWidth="1"/>
    <col min="12294" max="12294" width="16.85546875" style="5" customWidth="1"/>
    <col min="12295" max="12295" width="21.42578125" style="5" customWidth="1"/>
    <col min="12296" max="12296" width="16.7109375" style="5" customWidth="1"/>
    <col min="12297" max="12297" width="17.7109375" style="5" customWidth="1"/>
    <col min="12298" max="12298" width="16.140625" style="5" customWidth="1"/>
    <col min="12299" max="12299" width="27.140625" style="5" customWidth="1"/>
    <col min="12300" max="12300" width="12.42578125" style="5" customWidth="1"/>
    <col min="12301" max="12301" width="11.7109375" style="5" customWidth="1"/>
    <col min="12302" max="12302" width="18.140625" style="5" customWidth="1"/>
    <col min="12303" max="12303" width="18.28515625" style="5" customWidth="1"/>
    <col min="12304" max="12304" width="16.7109375" style="5" customWidth="1"/>
    <col min="12305" max="12305" width="17.85546875" style="5" customWidth="1"/>
    <col min="12306" max="12306" width="16.85546875" style="5" customWidth="1"/>
    <col min="12307" max="12307" width="15.7109375" style="5" bestFit="1" customWidth="1"/>
    <col min="12308" max="12308" width="15.28515625" style="5" customWidth="1"/>
    <col min="12309" max="12309" width="24.7109375" style="5" customWidth="1"/>
    <col min="12310" max="12310" width="10.28515625" style="5" customWidth="1"/>
    <col min="12311" max="12311" width="9.28515625" style="5" bestFit="1" customWidth="1"/>
    <col min="12312" max="12547" width="9.140625" style="5"/>
    <col min="12548" max="12548" width="15.85546875" style="5" customWidth="1"/>
    <col min="12549" max="12549" width="15.28515625" style="5" customWidth="1"/>
    <col min="12550" max="12550" width="16.85546875" style="5" customWidth="1"/>
    <col min="12551" max="12551" width="21.42578125" style="5" customWidth="1"/>
    <col min="12552" max="12552" width="16.7109375" style="5" customWidth="1"/>
    <col min="12553" max="12553" width="17.7109375" style="5" customWidth="1"/>
    <col min="12554" max="12554" width="16.140625" style="5" customWidth="1"/>
    <col min="12555" max="12555" width="27.140625" style="5" customWidth="1"/>
    <col min="12556" max="12556" width="12.42578125" style="5" customWidth="1"/>
    <col min="12557" max="12557" width="11.7109375" style="5" customWidth="1"/>
    <col min="12558" max="12558" width="18.140625" style="5" customWidth="1"/>
    <col min="12559" max="12559" width="18.28515625" style="5" customWidth="1"/>
    <col min="12560" max="12560" width="16.7109375" style="5" customWidth="1"/>
    <col min="12561" max="12561" width="17.85546875" style="5" customWidth="1"/>
    <col min="12562" max="12562" width="16.85546875" style="5" customWidth="1"/>
    <col min="12563" max="12563" width="15.7109375" style="5" bestFit="1" customWidth="1"/>
    <col min="12564" max="12564" width="15.28515625" style="5" customWidth="1"/>
    <col min="12565" max="12565" width="24.7109375" style="5" customWidth="1"/>
    <col min="12566" max="12566" width="10.28515625" style="5" customWidth="1"/>
    <col min="12567" max="12567" width="9.28515625" style="5" bestFit="1" customWidth="1"/>
    <col min="12568" max="12803" width="9.140625" style="5"/>
    <col min="12804" max="12804" width="15.85546875" style="5" customWidth="1"/>
    <col min="12805" max="12805" width="15.28515625" style="5" customWidth="1"/>
    <col min="12806" max="12806" width="16.85546875" style="5" customWidth="1"/>
    <col min="12807" max="12807" width="21.42578125" style="5" customWidth="1"/>
    <col min="12808" max="12808" width="16.7109375" style="5" customWidth="1"/>
    <col min="12809" max="12809" width="17.7109375" style="5" customWidth="1"/>
    <col min="12810" max="12810" width="16.140625" style="5" customWidth="1"/>
    <col min="12811" max="12811" width="27.140625" style="5" customWidth="1"/>
    <col min="12812" max="12812" width="12.42578125" style="5" customWidth="1"/>
    <col min="12813" max="12813" width="11.7109375" style="5" customWidth="1"/>
    <col min="12814" max="12814" width="18.140625" style="5" customWidth="1"/>
    <col min="12815" max="12815" width="18.28515625" style="5" customWidth="1"/>
    <col min="12816" max="12816" width="16.7109375" style="5" customWidth="1"/>
    <col min="12817" max="12817" width="17.85546875" style="5" customWidth="1"/>
    <col min="12818" max="12818" width="16.85546875" style="5" customWidth="1"/>
    <col min="12819" max="12819" width="15.7109375" style="5" bestFit="1" customWidth="1"/>
    <col min="12820" max="12820" width="15.28515625" style="5" customWidth="1"/>
    <col min="12821" max="12821" width="24.7109375" style="5" customWidth="1"/>
    <col min="12822" max="12822" width="10.28515625" style="5" customWidth="1"/>
    <col min="12823" max="12823" width="9.28515625" style="5" bestFit="1" customWidth="1"/>
    <col min="12824" max="13059" width="9.140625" style="5"/>
    <col min="13060" max="13060" width="15.85546875" style="5" customWidth="1"/>
    <col min="13061" max="13061" width="15.28515625" style="5" customWidth="1"/>
    <col min="13062" max="13062" width="16.85546875" style="5" customWidth="1"/>
    <col min="13063" max="13063" width="21.42578125" style="5" customWidth="1"/>
    <col min="13064" max="13064" width="16.7109375" style="5" customWidth="1"/>
    <col min="13065" max="13065" width="17.7109375" style="5" customWidth="1"/>
    <col min="13066" max="13066" width="16.140625" style="5" customWidth="1"/>
    <col min="13067" max="13067" width="27.140625" style="5" customWidth="1"/>
    <col min="13068" max="13068" width="12.42578125" style="5" customWidth="1"/>
    <col min="13069" max="13069" width="11.7109375" style="5" customWidth="1"/>
    <col min="13070" max="13070" width="18.140625" style="5" customWidth="1"/>
    <col min="13071" max="13071" width="18.28515625" style="5" customWidth="1"/>
    <col min="13072" max="13072" width="16.7109375" style="5" customWidth="1"/>
    <col min="13073" max="13073" width="17.85546875" style="5" customWidth="1"/>
    <col min="13074" max="13074" width="16.85546875" style="5" customWidth="1"/>
    <col min="13075" max="13075" width="15.7109375" style="5" bestFit="1" customWidth="1"/>
    <col min="13076" max="13076" width="15.28515625" style="5" customWidth="1"/>
    <col min="13077" max="13077" width="24.7109375" style="5" customWidth="1"/>
    <col min="13078" max="13078" width="10.28515625" style="5" customWidth="1"/>
    <col min="13079" max="13079" width="9.28515625" style="5" bestFit="1" customWidth="1"/>
    <col min="13080" max="13315" width="9.140625" style="5"/>
    <col min="13316" max="13316" width="15.85546875" style="5" customWidth="1"/>
    <col min="13317" max="13317" width="15.28515625" style="5" customWidth="1"/>
    <col min="13318" max="13318" width="16.85546875" style="5" customWidth="1"/>
    <col min="13319" max="13319" width="21.42578125" style="5" customWidth="1"/>
    <col min="13320" max="13320" width="16.7109375" style="5" customWidth="1"/>
    <col min="13321" max="13321" width="17.7109375" style="5" customWidth="1"/>
    <col min="13322" max="13322" width="16.140625" style="5" customWidth="1"/>
    <col min="13323" max="13323" width="27.140625" style="5" customWidth="1"/>
    <col min="13324" max="13324" width="12.42578125" style="5" customWidth="1"/>
    <col min="13325" max="13325" width="11.7109375" style="5" customWidth="1"/>
    <col min="13326" max="13326" width="18.140625" style="5" customWidth="1"/>
    <col min="13327" max="13327" width="18.28515625" style="5" customWidth="1"/>
    <col min="13328" max="13328" width="16.7109375" style="5" customWidth="1"/>
    <col min="13329" max="13329" width="17.85546875" style="5" customWidth="1"/>
    <col min="13330" max="13330" width="16.85546875" style="5" customWidth="1"/>
    <col min="13331" max="13331" width="15.7109375" style="5" bestFit="1" customWidth="1"/>
    <col min="13332" max="13332" width="15.28515625" style="5" customWidth="1"/>
    <col min="13333" max="13333" width="24.7109375" style="5" customWidth="1"/>
    <col min="13334" max="13334" width="10.28515625" style="5" customWidth="1"/>
    <col min="13335" max="13335" width="9.28515625" style="5" bestFit="1" customWidth="1"/>
    <col min="13336" max="13571" width="9.140625" style="5"/>
    <col min="13572" max="13572" width="15.85546875" style="5" customWidth="1"/>
    <col min="13573" max="13573" width="15.28515625" style="5" customWidth="1"/>
    <col min="13574" max="13574" width="16.85546875" style="5" customWidth="1"/>
    <col min="13575" max="13575" width="21.42578125" style="5" customWidth="1"/>
    <col min="13576" max="13576" width="16.7109375" style="5" customWidth="1"/>
    <col min="13577" max="13577" width="17.7109375" style="5" customWidth="1"/>
    <col min="13578" max="13578" width="16.140625" style="5" customWidth="1"/>
    <col min="13579" max="13579" width="27.140625" style="5" customWidth="1"/>
    <col min="13580" max="13580" width="12.42578125" style="5" customWidth="1"/>
    <col min="13581" max="13581" width="11.7109375" style="5" customWidth="1"/>
    <col min="13582" max="13582" width="18.140625" style="5" customWidth="1"/>
    <col min="13583" max="13583" width="18.28515625" style="5" customWidth="1"/>
    <col min="13584" max="13584" width="16.7109375" style="5" customWidth="1"/>
    <col min="13585" max="13585" width="17.85546875" style="5" customWidth="1"/>
    <col min="13586" max="13586" width="16.85546875" style="5" customWidth="1"/>
    <col min="13587" max="13587" width="15.7109375" style="5" bestFit="1" customWidth="1"/>
    <col min="13588" max="13588" width="15.28515625" style="5" customWidth="1"/>
    <col min="13589" max="13589" width="24.7109375" style="5" customWidth="1"/>
    <col min="13590" max="13590" width="10.28515625" style="5" customWidth="1"/>
    <col min="13591" max="13591" width="9.28515625" style="5" bestFit="1" customWidth="1"/>
    <col min="13592" max="13827" width="9.140625" style="5"/>
    <col min="13828" max="13828" width="15.85546875" style="5" customWidth="1"/>
    <col min="13829" max="13829" width="15.28515625" style="5" customWidth="1"/>
    <col min="13830" max="13830" width="16.85546875" style="5" customWidth="1"/>
    <col min="13831" max="13831" width="21.42578125" style="5" customWidth="1"/>
    <col min="13832" max="13832" width="16.7109375" style="5" customWidth="1"/>
    <col min="13833" max="13833" width="17.7109375" style="5" customWidth="1"/>
    <col min="13834" max="13834" width="16.140625" style="5" customWidth="1"/>
    <col min="13835" max="13835" width="27.140625" style="5" customWidth="1"/>
    <col min="13836" max="13836" width="12.42578125" style="5" customWidth="1"/>
    <col min="13837" max="13837" width="11.7109375" style="5" customWidth="1"/>
    <col min="13838" max="13838" width="18.140625" style="5" customWidth="1"/>
    <col min="13839" max="13839" width="18.28515625" style="5" customWidth="1"/>
    <col min="13840" max="13840" width="16.7109375" style="5" customWidth="1"/>
    <col min="13841" max="13841" width="17.85546875" style="5" customWidth="1"/>
    <col min="13842" max="13842" width="16.85546875" style="5" customWidth="1"/>
    <col min="13843" max="13843" width="15.7109375" style="5" bestFit="1" customWidth="1"/>
    <col min="13844" max="13844" width="15.28515625" style="5" customWidth="1"/>
    <col min="13845" max="13845" width="24.7109375" style="5" customWidth="1"/>
    <col min="13846" max="13846" width="10.28515625" style="5" customWidth="1"/>
    <col min="13847" max="13847" width="9.28515625" style="5" bestFit="1" customWidth="1"/>
    <col min="13848" max="14083" width="9.140625" style="5"/>
    <col min="14084" max="14084" width="15.85546875" style="5" customWidth="1"/>
    <col min="14085" max="14085" width="15.28515625" style="5" customWidth="1"/>
    <col min="14086" max="14086" width="16.85546875" style="5" customWidth="1"/>
    <col min="14087" max="14087" width="21.42578125" style="5" customWidth="1"/>
    <col min="14088" max="14088" width="16.7109375" style="5" customWidth="1"/>
    <col min="14089" max="14089" width="17.7109375" style="5" customWidth="1"/>
    <col min="14090" max="14090" width="16.140625" style="5" customWidth="1"/>
    <col min="14091" max="14091" width="27.140625" style="5" customWidth="1"/>
    <col min="14092" max="14092" width="12.42578125" style="5" customWidth="1"/>
    <col min="14093" max="14093" width="11.7109375" style="5" customWidth="1"/>
    <col min="14094" max="14094" width="18.140625" style="5" customWidth="1"/>
    <col min="14095" max="14095" width="18.28515625" style="5" customWidth="1"/>
    <col min="14096" max="14096" width="16.7109375" style="5" customWidth="1"/>
    <col min="14097" max="14097" width="17.85546875" style="5" customWidth="1"/>
    <col min="14098" max="14098" width="16.85546875" style="5" customWidth="1"/>
    <col min="14099" max="14099" width="15.7109375" style="5" bestFit="1" customWidth="1"/>
    <col min="14100" max="14100" width="15.28515625" style="5" customWidth="1"/>
    <col min="14101" max="14101" width="24.7109375" style="5" customWidth="1"/>
    <col min="14102" max="14102" width="10.28515625" style="5" customWidth="1"/>
    <col min="14103" max="14103" width="9.28515625" style="5" bestFit="1" customWidth="1"/>
    <col min="14104" max="14339" width="9.140625" style="5"/>
    <col min="14340" max="14340" width="15.85546875" style="5" customWidth="1"/>
    <col min="14341" max="14341" width="15.28515625" style="5" customWidth="1"/>
    <col min="14342" max="14342" width="16.85546875" style="5" customWidth="1"/>
    <col min="14343" max="14343" width="21.42578125" style="5" customWidth="1"/>
    <col min="14344" max="14344" width="16.7109375" style="5" customWidth="1"/>
    <col min="14345" max="14345" width="17.7109375" style="5" customWidth="1"/>
    <col min="14346" max="14346" width="16.140625" style="5" customWidth="1"/>
    <col min="14347" max="14347" width="27.140625" style="5" customWidth="1"/>
    <col min="14348" max="14348" width="12.42578125" style="5" customWidth="1"/>
    <col min="14349" max="14349" width="11.7109375" style="5" customWidth="1"/>
    <col min="14350" max="14350" width="18.140625" style="5" customWidth="1"/>
    <col min="14351" max="14351" width="18.28515625" style="5" customWidth="1"/>
    <col min="14352" max="14352" width="16.7109375" style="5" customWidth="1"/>
    <col min="14353" max="14353" width="17.85546875" style="5" customWidth="1"/>
    <col min="14354" max="14354" width="16.85546875" style="5" customWidth="1"/>
    <col min="14355" max="14355" width="15.7109375" style="5" bestFit="1" customWidth="1"/>
    <col min="14356" max="14356" width="15.28515625" style="5" customWidth="1"/>
    <col min="14357" max="14357" width="24.7109375" style="5" customWidth="1"/>
    <col min="14358" max="14358" width="10.28515625" style="5" customWidth="1"/>
    <col min="14359" max="14359" width="9.28515625" style="5" bestFit="1" customWidth="1"/>
    <col min="14360" max="14595" width="9.140625" style="5"/>
    <col min="14596" max="14596" width="15.85546875" style="5" customWidth="1"/>
    <col min="14597" max="14597" width="15.28515625" style="5" customWidth="1"/>
    <col min="14598" max="14598" width="16.85546875" style="5" customWidth="1"/>
    <col min="14599" max="14599" width="21.42578125" style="5" customWidth="1"/>
    <col min="14600" max="14600" width="16.7109375" style="5" customWidth="1"/>
    <col min="14601" max="14601" width="17.7109375" style="5" customWidth="1"/>
    <col min="14602" max="14602" width="16.140625" style="5" customWidth="1"/>
    <col min="14603" max="14603" width="27.140625" style="5" customWidth="1"/>
    <col min="14604" max="14604" width="12.42578125" style="5" customWidth="1"/>
    <col min="14605" max="14605" width="11.7109375" style="5" customWidth="1"/>
    <col min="14606" max="14606" width="18.140625" style="5" customWidth="1"/>
    <col min="14607" max="14607" width="18.28515625" style="5" customWidth="1"/>
    <col min="14608" max="14608" width="16.7109375" style="5" customWidth="1"/>
    <col min="14609" max="14609" width="17.85546875" style="5" customWidth="1"/>
    <col min="14610" max="14610" width="16.85546875" style="5" customWidth="1"/>
    <col min="14611" max="14611" width="15.7109375" style="5" bestFit="1" customWidth="1"/>
    <col min="14612" max="14612" width="15.28515625" style="5" customWidth="1"/>
    <col min="14613" max="14613" width="24.7109375" style="5" customWidth="1"/>
    <col min="14614" max="14614" width="10.28515625" style="5" customWidth="1"/>
    <col min="14615" max="14615" width="9.28515625" style="5" bestFit="1" customWidth="1"/>
    <col min="14616" max="14851" width="9.140625" style="5"/>
    <col min="14852" max="14852" width="15.85546875" style="5" customWidth="1"/>
    <col min="14853" max="14853" width="15.28515625" style="5" customWidth="1"/>
    <col min="14854" max="14854" width="16.85546875" style="5" customWidth="1"/>
    <col min="14855" max="14855" width="21.42578125" style="5" customWidth="1"/>
    <col min="14856" max="14856" width="16.7109375" style="5" customWidth="1"/>
    <col min="14857" max="14857" width="17.7109375" style="5" customWidth="1"/>
    <col min="14858" max="14858" width="16.140625" style="5" customWidth="1"/>
    <col min="14859" max="14859" width="27.140625" style="5" customWidth="1"/>
    <col min="14860" max="14860" width="12.42578125" style="5" customWidth="1"/>
    <col min="14861" max="14861" width="11.7109375" style="5" customWidth="1"/>
    <col min="14862" max="14862" width="18.140625" style="5" customWidth="1"/>
    <col min="14863" max="14863" width="18.28515625" style="5" customWidth="1"/>
    <col min="14864" max="14864" width="16.7109375" style="5" customWidth="1"/>
    <col min="14865" max="14865" width="17.85546875" style="5" customWidth="1"/>
    <col min="14866" max="14866" width="16.85546875" style="5" customWidth="1"/>
    <col min="14867" max="14867" width="15.7109375" style="5" bestFit="1" customWidth="1"/>
    <col min="14868" max="14868" width="15.28515625" style="5" customWidth="1"/>
    <col min="14869" max="14869" width="24.7109375" style="5" customWidth="1"/>
    <col min="14870" max="14870" width="10.28515625" style="5" customWidth="1"/>
    <col min="14871" max="14871" width="9.28515625" style="5" bestFit="1" customWidth="1"/>
    <col min="14872" max="15107" width="9.140625" style="5"/>
    <col min="15108" max="15108" width="15.85546875" style="5" customWidth="1"/>
    <col min="15109" max="15109" width="15.28515625" style="5" customWidth="1"/>
    <col min="15110" max="15110" width="16.85546875" style="5" customWidth="1"/>
    <col min="15111" max="15111" width="21.42578125" style="5" customWidth="1"/>
    <col min="15112" max="15112" width="16.7109375" style="5" customWidth="1"/>
    <col min="15113" max="15113" width="17.7109375" style="5" customWidth="1"/>
    <col min="15114" max="15114" width="16.140625" style="5" customWidth="1"/>
    <col min="15115" max="15115" width="27.140625" style="5" customWidth="1"/>
    <col min="15116" max="15116" width="12.42578125" style="5" customWidth="1"/>
    <col min="15117" max="15117" width="11.7109375" style="5" customWidth="1"/>
    <col min="15118" max="15118" width="18.140625" style="5" customWidth="1"/>
    <col min="15119" max="15119" width="18.28515625" style="5" customWidth="1"/>
    <col min="15120" max="15120" width="16.7109375" style="5" customWidth="1"/>
    <col min="15121" max="15121" width="17.85546875" style="5" customWidth="1"/>
    <col min="15122" max="15122" width="16.85546875" style="5" customWidth="1"/>
    <col min="15123" max="15123" width="15.7109375" style="5" bestFit="1" customWidth="1"/>
    <col min="15124" max="15124" width="15.28515625" style="5" customWidth="1"/>
    <col min="15125" max="15125" width="24.7109375" style="5" customWidth="1"/>
    <col min="15126" max="15126" width="10.28515625" style="5" customWidth="1"/>
    <col min="15127" max="15127" width="9.28515625" style="5" bestFit="1" customWidth="1"/>
    <col min="15128" max="15363" width="9.140625" style="5"/>
    <col min="15364" max="15364" width="15.85546875" style="5" customWidth="1"/>
    <col min="15365" max="15365" width="15.28515625" style="5" customWidth="1"/>
    <col min="15366" max="15366" width="16.85546875" style="5" customWidth="1"/>
    <col min="15367" max="15367" width="21.42578125" style="5" customWidth="1"/>
    <col min="15368" max="15368" width="16.7109375" style="5" customWidth="1"/>
    <col min="15369" max="15369" width="17.7109375" style="5" customWidth="1"/>
    <col min="15370" max="15370" width="16.140625" style="5" customWidth="1"/>
    <col min="15371" max="15371" width="27.140625" style="5" customWidth="1"/>
    <col min="15372" max="15372" width="12.42578125" style="5" customWidth="1"/>
    <col min="15373" max="15373" width="11.7109375" style="5" customWidth="1"/>
    <col min="15374" max="15374" width="18.140625" style="5" customWidth="1"/>
    <col min="15375" max="15375" width="18.28515625" style="5" customWidth="1"/>
    <col min="15376" max="15376" width="16.7109375" style="5" customWidth="1"/>
    <col min="15377" max="15377" width="17.85546875" style="5" customWidth="1"/>
    <col min="15378" max="15378" width="16.85546875" style="5" customWidth="1"/>
    <col min="15379" max="15379" width="15.7109375" style="5" bestFit="1" customWidth="1"/>
    <col min="15380" max="15380" width="15.28515625" style="5" customWidth="1"/>
    <col min="15381" max="15381" width="24.7109375" style="5" customWidth="1"/>
    <col min="15382" max="15382" width="10.28515625" style="5" customWidth="1"/>
    <col min="15383" max="15383" width="9.28515625" style="5" bestFit="1" customWidth="1"/>
    <col min="15384" max="15619" width="9.140625" style="5"/>
    <col min="15620" max="15620" width="15.85546875" style="5" customWidth="1"/>
    <col min="15621" max="15621" width="15.28515625" style="5" customWidth="1"/>
    <col min="15622" max="15622" width="16.85546875" style="5" customWidth="1"/>
    <col min="15623" max="15623" width="21.42578125" style="5" customWidth="1"/>
    <col min="15624" max="15624" width="16.7109375" style="5" customWidth="1"/>
    <col min="15625" max="15625" width="17.7109375" style="5" customWidth="1"/>
    <col min="15626" max="15626" width="16.140625" style="5" customWidth="1"/>
    <col min="15627" max="15627" width="27.140625" style="5" customWidth="1"/>
    <col min="15628" max="15628" width="12.42578125" style="5" customWidth="1"/>
    <col min="15629" max="15629" width="11.7109375" style="5" customWidth="1"/>
    <col min="15630" max="15630" width="18.140625" style="5" customWidth="1"/>
    <col min="15631" max="15631" width="18.28515625" style="5" customWidth="1"/>
    <col min="15632" max="15632" width="16.7109375" style="5" customWidth="1"/>
    <col min="15633" max="15633" width="17.85546875" style="5" customWidth="1"/>
    <col min="15634" max="15634" width="16.85546875" style="5" customWidth="1"/>
    <col min="15635" max="15635" width="15.7109375" style="5" bestFit="1" customWidth="1"/>
    <col min="15636" max="15636" width="15.28515625" style="5" customWidth="1"/>
    <col min="15637" max="15637" width="24.7109375" style="5" customWidth="1"/>
    <col min="15638" max="15638" width="10.28515625" style="5" customWidth="1"/>
    <col min="15639" max="15639" width="9.28515625" style="5" bestFit="1" customWidth="1"/>
    <col min="15640" max="15875" width="9.140625" style="5"/>
    <col min="15876" max="15876" width="15.85546875" style="5" customWidth="1"/>
    <col min="15877" max="15877" width="15.28515625" style="5" customWidth="1"/>
    <col min="15878" max="15878" width="16.85546875" style="5" customWidth="1"/>
    <col min="15879" max="15879" width="21.42578125" style="5" customWidth="1"/>
    <col min="15880" max="15880" width="16.7109375" style="5" customWidth="1"/>
    <col min="15881" max="15881" width="17.7109375" style="5" customWidth="1"/>
    <col min="15882" max="15882" width="16.140625" style="5" customWidth="1"/>
    <col min="15883" max="15883" width="27.140625" style="5" customWidth="1"/>
    <col min="15884" max="15884" width="12.42578125" style="5" customWidth="1"/>
    <col min="15885" max="15885" width="11.7109375" style="5" customWidth="1"/>
    <col min="15886" max="15886" width="18.140625" style="5" customWidth="1"/>
    <col min="15887" max="15887" width="18.28515625" style="5" customWidth="1"/>
    <col min="15888" max="15888" width="16.7109375" style="5" customWidth="1"/>
    <col min="15889" max="15889" width="17.85546875" style="5" customWidth="1"/>
    <col min="15890" max="15890" width="16.85546875" style="5" customWidth="1"/>
    <col min="15891" max="15891" width="15.7109375" style="5" bestFit="1" customWidth="1"/>
    <col min="15892" max="15892" width="15.28515625" style="5" customWidth="1"/>
    <col min="15893" max="15893" width="24.7109375" style="5" customWidth="1"/>
    <col min="15894" max="15894" width="10.28515625" style="5" customWidth="1"/>
    <col min="15895" max="15895" width="9.28515625" style="5" bestFit="1" customWidth="1"/>
    <col min="15896" max="16131" width="9.140625" style="5"/>
    <col min="16132" max="16132" width="15.85546875" style="5" customWidth="1"/>
    <col min="16133" max="16133" width="15.28515625" style="5" customWidth="1"/>
    <col min="16134" max="16134" width="16.85546875" style="5" customWidth="1"/>
    <col min="16135" max="16135" width="21.42578125" style="5" customWidth="1"/>
    <col min="16136" max="16136" width="16.7109375" style="5" customWidth="1"/>
    <col min="16137" max="16137" width="17.7109375" style="5" customWidth="1"/>
    <col min="16138" max="16138" width="16.140625" style="5" customWidth="1"/>
    <col min="16139" max="16139" width="27.140625" style="5" customWidth="1"/>
    <col min="16140" max="16140" width="12.42578125" style="5" customWidth="1"/>
    <col min="16141" max="16141" width="11.7109375" style="5" customWidth="1"/>
    <col min="16142" max="16142" width="18.140625" style="5" customWidth="1"/>
    <col min="16143" max="16143" width="18.28515625" style="5" customWidth="1"/>
    <col min="16144" max="16144" width="16.7109375" style="5" customWidth="1"/>
    <col min="16145" max="16145" width="17.85546875" style="5" customWidth="1"/>
    <col min="16146" max="16146" width="16.85546875" style="5" customWidth="1"/>
    <col min="16147" max="16147" width="15.7109375" style="5" bestFit="1" customWidth="1"/>
    <col min="16148" max="16148" width="15.28515625" style="5" customWidth="1"/>
    <col min="16149" max="16149" width="24.7109375" style="5" customWidth="1"/>
    <col min="16150" max="16150" width="10.28515625" style="5" customWidth="1"/>
    <col min="16151" max="16151" width="9.28515625" style="5" bestFit="1" customWidth="1"/>
    <col min="16152" max="16384" width="9.140625" style="5"/>
  </cols>
  <sheetData>
    <row r="1" spans="1:30" ht="81" customHeight="1" thickTop="1" thickBot="1" x14ac:dyDescent="0.25">
      <c r="A1" s="327" t="s">
        <v>1044</v>
      </c>
      <c r="B1" s="373" t="s">
        <v>140</v>
      </c>
      <c r="C1" s="233" t="s">
        <v>1</v>
      </c>
      <c r="D1" s="233" t="s">
        <v>120</v>
      </c>
      <c r="E1" s="233" t="s">
        <v>134</v>
      </c>
      <c r="F1" s="233" t="s">
        <v>2</v>
      </c>
      <c r="G1" s="233" t="s">
        <v>3</v>
      </c>
      <c r="H1" s="9" t="s">
        <v>183</v>
      </c>
      <c r="I1" s="233" t="s">
        <v>141</v>
      </c>
      <c r="J1" s="233" t="s">
        <v>871</v>
      </c>
      <c r="K1" s="233" t="s">
        <v>5</v>
      </c>
      <c r="L1" s="233" t="s">
        <v>142</v>
      </c>
      <c r="M1" s="233" t="s">
        <v>861</v>
      </c>
      <c r="N1" s="336" t="s">
        <v>1043</v>
      </c>
      <c r="O1" s="233" t="s">
        <v>143</v>
      </c>
      <c r="P1" s="233" t="s">
        <v>144</v>
      </c>
      <c r="Q1" s="233" t="s">
        <v>145</v>
      </c>
      <c r="R1" s="283" t="s">
        <v>961</v>
      </c>
      <c r="S1" s="283" t="s">
        <v>962</v>
      </c>
      <c r="T1" s="283" t="s">
        <v>963</v>
      </c>
      <c r="U1" s="283" t="s">
        <v>964</v>
      </c>
      <c r="V1" s="233" t="s">
        <v>148</v>
      </c>
      <c r="W1" s="233" t="s">
        <v>394</v>
      </c>
      <c r="X1" s="270"/>
      <c r="Y1" s="270"/>
      <c r="Z1" s="271"/>
      <c r="AA1" s="271"/>
      <c r="AB1" s="271"/>
      <c r="AC1" s="271"/>
      <c r="AD1" s="271"/>
    </row>
    <row r="2" spans="1:30" ht="48" customHeight="1" thickTop="1" thickBot="1" x14ac:dyDescent="0.25">
      <c r="B2" s="407" t="s">
        <v>934</v>
      </c>
      <c r="C2" s="407"/>
      <c r="D2" s="407"/>
      <c r="E2" s="407"/>
      <c r="F2" s="407"/>
      <c r="G2" s="407"/>
      <c r="H2" s="407"/>
      <c r="I2" s="407"/>
      <c r="J2" s="407"/>
      <c r="K2" s="407"/>
      <c r="L2" s="407"/>
      <c r="M2" s="407"/>
      <c r="N2" s="407"/>
      <c r="O2" s="407"/>
      <c r="P2" s="407"/>
      <c r="Q2" s="407"/>
      <c r="R2" s="407"/>
      <c r="S2" s="407"/>
      <c r="T2" s="407"/>
      <c r="U2" s="407"/>
      <c r="V2" s="407"/>
      <c r="W2" s="407"/>
      <c r="X2" s="270"/>
      <c r="Y2" s="270"/>
      <c r="Z2" s="271"/>
      <c r="AA2" s="271"/>
      <c r="AB2" s="271"/>
      <c r="AC2" s="271"/>
      <c r="AD2" s="271"/>
    </row>
    <row r="3" spans="1:30" s="6" customFormat="1" ht="187.5" customHeight="1" thickTop="1" thickBot="1" x14ac:dyDescent="0.3">
      <c r="A3" s="380">
        <v>1</v>
      </c>
      <c r="B3" s="373" t="s">
        <v>149</v>
      </c>
      <c r="C3" s="232" t="s">
        <v>7</v>
      </c>
      <c r="D3" s="232" t="s">
        <v>184</v>
      </c>
      <c r="E3" s="232" t="s">
        <v>185</v>
      </c>
      <c r="F3" s="232" t="s">
        <v>950</v>
      </c>
      <c r="G3" s="232" t="s">
        <v>150</v>
      </c>
      <c r="H3" s="232" t="s">
        <v>397</v>
      </c>
      <c r="I3" s="232" t="s">
        <v>9</v>
      </c>
      <c r="J3" s="232" t="s">
        <v>905</v>
      </c>
      <c r="K3" s="232" t="s">
        <v>10</v>
      </c>
      <c r="L3" s="234" t="s">
        <v>48</v>
      </c>
      <c r="M3" s="234" t="s">
        <v>48</v>
      </c>
      <c r="N3" s="304"/>
      <c r="O3" s="234" t="s">
        <v>151</v>
      </c>
      <c r="P3" s="234" t="s">
        <v>152</v>
      </c>
      <c r="Q3" s="232" t="s">
        <v>396</v>
      </c>
      <c r="R3" s="303"/>
      <c r="S3" s="303"/>
      <c r="T3" s="303"/>
      <c r="U3" s="303"/>
      <c r="V3" s="232" t="s">
        <v>186</v>
      </c>
      <c r="W3" s="232" t="s">
        <v>153</v>
      </c>
      <c r="X3" s="272"/>
      <c r="Y3" s="272"/>
      <c r="Z3" s="273"/>
      <c r="AA3" s="273"/>
      <c r="AB3" s="273"/>
      <c r="AC3" s="273"/>
      <c r="AD3" s="273"/>
    </row>
    <row r="4" spans="1:30" s="6" customFormat="1" ht="153.75" customHeight="1" thickTop="1" thickBot="1" x14ac:dyDescent="0.3">
      <c r="A4" s="380">
        <v>2</v>
      </c>
      <c r="B4" s="373" t="s">
        <v>6</v>
      </c>
      <c r="C4" s="232" t="s">
        <v>7</v>
      </c>
      <c r="D4" s="232" t="s">
        <v>246</v>
      </c>
      <c r="E4" s="232" t="s">
        <v>247</v>
      </c>
      <c r="F4" s="232" t="s">
        <v>248</v>
      </c>
      <c r="G4" s="232" t="s">
        <v>154</v>
      </c>
      <c r="H4" s="232" t="s">
        <v>187</v>
      </c>
      <c r="I4" s="232" t="s">
        <v>9</v>
      </c>
      <c r="J4" s="232" t="s">
        <v>905</v>
      </c>
      <c r="K4" s="232" t="s">
        <v>10</v>
      </c>
      <c r="L4" s="234" t="s">
        <v>48</v>
      </c>
      <c r="M4" s="234" t="s">
        <v>48</v>
      </c>
      <c r="N4" s="304"/>
      <c r="O4" s="234" t="s">
        <v>188</v>
      </c>
      <c r="P4" s="234" t="s">
        <v>152</v>
      </c>
      <c r="Q4" s="234" t="s">
        <v>8</v>
      </c>
      <c r="R4" s="304" t="s">
        <v>8</v>
      </c>
      <c r="S4" s="304" t="s">
        <v>8</v>
      </c>
      <c r="T4" s="304" t="s">
        <v>8</v>
      </c>
      <c r="U4" s="304" t="s">
        <v>8</v>
      </c>
      <c r="V4" s="234" t="s">
        <v>155</v>
      </c>
      <c r="W4" s="232" t="s">
        <v>153</v>
      </c>
      <c r="X4" s="272"/>
      <c r="Y4" s="272"/>
      <c r="Z4" s="273"/>
      <c r="AA4" s="273"/>
      <c r="AB4" s="273"/>
      <c r="AC4" s="273"/>
      <c r="AD4" s="273"/>
    </row>
    <row r="5" spans="1:30" s="6" customFormat="1" ht="87" customHeight="1" thickTop="1" thickBot="1" x14ac:dyDescent="0.3">
      <c r="A5" s="380">
        <v>3</v>
      </c>
      <c r="B5" s="374" t="s">
        <v>163</v>
      </c>
      <c r="C5" s="235" t="s">
        <v>33</v>
      </c>
      <c r="D5" s="232" t="s">
        <v>912</v>
      </c>
      <c r="E5" s="232">
        <v>114</v>
      </c>
      <c r="F5" s="232">
        <v>135</v>
      </c>
      <c r="G5" s="232" t="s">
        <v>726</v>
      </c>
      <c r="H5" s="232" t="s">
        <v>910</v>
      </c>
      <c r="I5" s="232" t="s">
        <v>9</v>
      </c>
      <c r="J5" s="232" t="s">
        <v>905</v>
      </c>
      <c r="K5" s="232" t="s">
        <v>10</v>
      </c>
      <c r="L5" s="234" t="s">
        <v>48</v>
      </c>
      <c r="M5" s="234" t="s">
        <v>48</v>
      </c>
      <c r="N5" s="304"/>
      <c r="O5" s="234" t="s">
        <v>188</v>
      </c>
      <c r="P5" s="234" t="s">
        <v>152</v>
      </c>
      <c r="Q5" s="232">
        <v>3</v>
      </c>
      <c r="R5" s="303"/>
      <c r="S5" s="303"/>
      <c r="T5" s="303"/>
      <c r="U5" s="303"/>
      <c r="V5" s="234" t="s">
        <v>727</v>
      </c>
      <c r="W5" s="235" t="s">
        <v>162</v>
      </c>
      <c r="X5" s="272"/>
      <c r="Y5" s="272"/>
      <c r="Z5" s="273"/>
      <c r="AA5" s="273"/>
      <c r="AB5" s="273"/>
      <c r="AC5" s="273"/>
      <c r="AD5" s="273"/>
    </row>
    <row r="6" spans="1:30" s="6" customFormat="1" ht="87" customHeight="1" thickTop="1" thickBot="1" x14ac:dyDescent="0.3">
      <c r="A6" s="380">
        <v>4</v>
      </c>
      <c r="B6" s="374" t="s">
        <v>163</v>
      </c>
      <c r="C6" s="235" t="s">
        <v>33</v>
      </c>
      <c r="D6" s="232" t="s">
        <v>911</v>
      </c>
      <c r="E6" s="232">
        <v>61</v>
      </c>
      <c r="F6" s="232">
        <v>75</v>
      </c>
      <c r="G6" s="232" t="s">
        <v>726</v>
      </c>
      <c r="H6" s="232" t="s">
        <v>910</v>
      </c>
      <c r="I6" s="232" t="s">
        <v>9</v>
      </c>
      <c r="J6" s="232" t="s">
        <v>905</v>
      </c>
      <c r="K6" s="232" t="s">
        <v>10</v>
      </c>
      <c r="L6" s="234" t="s">
        <v>48</v>
      </c>
      <c r="M6" s="234" t="s">
        <v>48</v>
      </c>
      <c r="N6" s="304"/>
      <c r="O6" s="234" t="s">
        <v>188</v>
      </c>
      <c r="P6" s="234" t="s">
        <v>152</v>
      </c>
      <c r="Q6" s="232">
        <v>19</v>
      </c>
      <c r="R6" s="303"/>
      <c r="S6" s="303"/>
      <c r="T6" s="303"/>
      <c r="U6" s="303"/>
      <c r="V6" s="234" t="s">
        <v>727</v>
      </c>
      <c r="W6" s="235" t="s">
        <v>162</v>
      </c>
      <c r="X6" s="272"/>
      <c r="Y6" s="272"/>
      <c r="Z6" s="273"/>
      <c r="AA6" s="273"/>
      <c r="AB6" s="273"/>
      <c r="AC6" s="273"/>
      <c r="AD6" s="273"/>
    </row>
    <row r="7" spans="1:30" s="6" customFormat="1" ht="134.25" customHeight="1" thickTop="1" thickBot="1" x14ac:dyDescent="0.3">
      <c r="A7" s="380">
        <v>5</v>
      </c>
      <c r="B7" s="374" t="s">
        <v>163</v>
      </c>
      <c r="C7" s="235" t="s">
        <v>33</v>
      </c>
      <c r="D7" s="235" t="s">
        <v>358</v>
      </c>
      <c r="E7" s="235" t="s">
        <v>951</v>
      </c>
      <c r="F7" s="235" t="s">
        <v>360</v>
      </c>
      <c r="G7" s="235" t="s">
        <v>361</v>
      </c>
      <c r="H7" s="235" t="s">
        <v>914</v>
      </c>
      <c r="I7" s="235" t="s">
        <v>9</v>
      </c>
      <c r="J7" s="232" t="s">
        <v>905</v>
      </c>
      <c r="K7" s="235" t="s">
        <v>10</v>
      </c>
      <c r="L7" s="236" t="s">
        <v>11</v>
      </c>
      <c r="M7" s="234" t="s">
        <v>48</v>
      </c>
      <c r="N7" s="304"/>
      <c r="O7" s="236" t="s">
        <v>151</v>
      </c>
      <c r="P7" s="236" t="s">
        <v>152</v>
      </c>
      <c r="Q7" s="235" t="s">
        <v>363</v>
      </c>
      <c r="R7" s="291" t="s">
        <v>958</v>
      </c>
      <c r="S7" s="301" t="s">
        <v>1051</v>
      </c>
      <c r="T7" s="291" t="s">
        <v>957</v>
      </c>
      <c r="U7" s="291" t="s">
        <v>957</v>
      </c>
      <c r="V7" s="235" t="s">
        <v>364</v>
      </c>
      <c r="W7" s="235" t="s">
        <v>162</v>
      </c>
      <c r="X7" s="272"/>
      <c r="Y7" s="272"/>
      <c r="Z7" s="273"/>
      <c r="AA7" s="273"/>
      <c r="AB7" s="273"/>
      <c r="AC7" s="273"/>
      <c r="AD7" s="273"/>
    </row>
    <row r="8" spans="1:30" s="6" customFormat="1" ht="144" customHeight="1" thickTop="1" thickBot="1" x14ac:dyDescent="0.3">
      <c r="A8" s="380">
        <v>6</v>
      </c>
      <c r="B8" s="375" t="s">
        <v>163</v>
      </c>
      <c r="C8" s="232" t="s">
        <v>33</v>
      </c>
      <c r="D8" s="232" t="s">
        <v>369</v>
      </c>
      <c r="E8" s="238">
        <v>3</v>
      </c>
      <c r="F8" s="237">
        <v>4</v>
      </c>
      <c r="G8" s="232" t="s">
        <v>538</v>
      </c>
      <c r="H8" s="232" t="s">
        <v>539</v>
      </c>
      <c r="I8" s="232" t="s">
        <v>9</v>
      </c>
      <c r="J8" s="232" t="s">
        <v>905</v>
      </c>
      <c r="K8" s="239" t="s">
        <v>10</v>
      </c>
      <c r="L8" s="234" t="s">
        <v>11</v>
      </c>
      <c r="M8" s="234" t="s">
        <v>48</v>
      </c>
      <c r="N8" s="304"/>
      <c r="O8" s="234" t="s">
        <v>151</v>
      </c>
      <c r="P8" s="234" t="s">
        <v>152</v>
      </c>
      <c r="Q8" s="240" t="s">
        <v>8</v>
      </c>
      <c r="R8" s="305" t="s">
        <v>8</v>
      </c>
      <c r="S8" s="305" t="s">
        <v>8</v>
      </c>
      <c r="T8" s="305" t="s">
        <v>8</v>
      </c>
      <c r="U8" s="305" t="s">
        <v>8</v>
      </c>
      <c r="V8" s="234" t="s">
        <v>540</v>
      </c>
      <c r="W8" s="232" t="s">
        <v>162</v>
      </c>
      <c r="X8" s="272"/>
      <c r="Y8" s="272"/>
      <c r="Z8" s="273"/>
      <c r="AA8" s="273"/>
      <c r="AB8" s="273"/>
      <c r="AC8" s="273"/>
      <c r="AD8" s="273"/>
    </row>
    <row r="9" spans="1:30" s="6" customFormat="1" ht="95.25" customHeight="1" thickTop="1" thickBot="1" x14ac:dyDescent="0.3">
      <c r="A9" s="380">
        <v>7</v>
      </c>
      <c r="B9" s="373" t="s">
        <v>169</v>
      </c>
      <c r="C9" s="232" t="s">
        <v>46</v>
      </c>
      <c r="D9" s="232" t="s">
        <v>955</v>
      </c>
      <c r="E9" s="232" t="s">
        <v>953</v>
      </c>
      <c r="F9" s="232" t="s">
        <v>954</v>
      </c>
      <c r="G9" s="232" t="s">
        <v>199</v>
      </c>
      <c r="H9" s="232" t="s">
        <v>200</v>
      </c>
      <c r="I9" s="232" t="s">
        <v>9</v>
      </c>
      <c r="J9" s="232" t="s">
        <v>905</v>
      </c>
      <c r="K9" s="235" t="s">
        <v>10</v>
      </c>
      <c r="L9" s="234" t="s">
        <v>48</v>
      </c>
      <c r="M9" s="234" t="s">
        <v>48</v>
      </c>
      <c r="N9" s="304"/>
      <c r="O9" s="234" t="s">
        <v>151</v>
      </c>
      <c r="P9" s="234" t="s">
        <v>152</v>
      </c>
      <c r="Q9" s="232" t="s">
        <v>954</v>
      </c>
      <c r="R9" s="301" t="s">
        <v>1030</v>
      </c>
      <c r="S9" s="333" t="s">
        <v>1031</v>
      </c>
      <c r="T9" s="333" t="s">
        <v>1025</v>
      </c>
      <c r="U9" s="350" t="s">
        <v>1025</v>
      </c>
      <c r="V9" s="241" t="s">
        <v>744</v>
      </c>
      <c r="W9" s="232" t="s">
        <v>173</v>
      </c>
      <c r="X9" s="272"/>
      <c r="Y9" s="272"/>
      <c r="Z9" s="273"/>
      <c r="AA9" s="273"/>
      <c r="AB9" s="273"/>
      <c r="AC9" s="273"/>
      <c r="AD9" s="273"/>
    </row>
    <row r="10" spans="1:30" ht="43.5" customHeight="1" thickTop="1" thickBot="1" x14ac:dyDescent="0.25">
      <c r="B10" s="408" t="s">
        <v>935</v>
      </c>
      <c r="C10" s="408"/>
      <c r="D10" s="408"/>
      <c r="E10" s="408"/>
      <c r="F10" s="408"/>
      <c r="G10" s="408"/>
      <c r="H10" s="408"/>
      <c r="I10" s="408"/>
      <c r="J10" s="408"/>
      <c r="K10" s="408"/>
      <c r="L10" s="408"/>
      <c r="M10" s="408"/>
      <c r="N10" s="408"/>
      <c r="O10" s="408"/>
      <c r="P10" s="408"/>
      <c r="Q10" s="408"/>
      <c r="R10" s="408"/>
      <c r="S10" s="408"/>
      <c r="T10" s="408"/>
      <c r="U10" s="408"/>
      <c r="V10" s="408"/>
      <c r="W10" s="408"/>
      <c r="X10" s="274"/>
      <c r="Y10" s="274"/>
      <c r="Z10" s="275"/>
      <c r="AA10" s="275"/>
      <c r="AB10" s="275"/>
      <c r="AC10" s="275"/>
      <c r="AD10" s="275"/>
    </row>
    <row r="11" spans="1:30" ht="73.5" customHeight="1" thickTop="1" thickBot="1" x14ac:dyDescent="0.25">
      <c r="B11" s="376" t="s">
        <v>21</v>
      </c>
      <c r="C11" s="242" t="s">
        <v>16</v>
      </c>
      <c r="D11" s="242" t="s">
        <v>133</v>
      </c>
      <c r="E11" s="242">
        <v>46637</v>
      </c>
      <c r="F11" s="242">
        <v>19149</v>
      </c>
      <c r="G11" s="242" t="s">
        <v>21</v>
      </c>
      <c r="H11" s="242" t="s">
        <v>853</v>
      </c>
      <c r="I11" s="281" t="s">
        <v>913</v>
      </c>
      <c r="J11" s="242" t="s">
        <v>816</v>
      </c>
      <c r="K11" s="243" t="s">
        <v>28</v>
      </c>
      <c r="L11" s="244" t="s">
        <v>48</v>
      </c>
      <c r="M11" s="244" t="s">
        <v>48</v>
      </c>
      <c r="N11" s="337"/>
      <c r="O11" s="234" t="s">
        <v>151</v>
      </c>
      <c r="P11" s="234" t="s">
        <v>152</v>
      </c>
      <c r="Q11" s="242" t="s">
        <v>952</v>
      </c>
      <c r="R11" s="306"/>
      <c r="S11" s="306"/>
      <c r="T11" s="306"/>
      <c r="U11" s="306"/>
      <c r="V11" s="242" t="s">
        <v>817</v>
      </c>
      <c r="W11" s="245" t="s">
        <v>725</v>
      </c>
      <c r="X11" s="274"/>
      <c r="Y11" s="274"/>
      <c r="Z11" s="275"/>
      <c r="AA11" s="275"/>
      <c r="AB11" s="275"/>
      <c r="AC11" s="275"/>
      <c r="AD11" s="275"/>
    </row>
    <row r="12" spans="1:30" ht="148.5" customHeight="1" thickTop="1" thickBot="1" x14ac:dyDescent="0.25">
      <c r="A12" s="379">
        <v>8</v>
      </c>
      <c r="B12" s="376" t="s">
        <v>29</v>
      </c>
      <c r="C12" s="242" t="s">
        <v>16</v>
      </c>
      <c r="D12" s="242" t="s">
        <v>745</v>
      </c>
      <c r="E12" s="242">
        <v>2</v>
      </c>
      <c r="F12" s="242">
        <v>3</v>
      </c>
      <c r="G12" s="242" t="s">
        <v>746</v>
      </c>
      <c r="H12" s="242" t="s">
        <v>586</v>
      </c>
      <c r="I12" s="242" t="s">
        <v>868</v>
      </c>
      <c r="J12" s="242" t="s">
        <v>896</v>
      </c>
      <c r="K12" s="243" t="s">
        <v>28</v>
      </c>
      <c r="L12" s="244">
        <v>12000000</v>
      </c>
      <c r="M12" s="244">
        <v>12000000</v>
      </c>
      <c r="N12" s="337"/>
      <c r="O12" s="234" t="s">
        <v>151</v>
      </c>
      <c r="P12" s="234" t="s">
        <v>152</v>
      </c>
      <c r="Q12" s="242" t="s">
        <v>8</v>
      </c>
      <c r="R12" s="286" t="s">
        <v>958</v>
      </c>
      <c r="S12" s="286" t="s">
        <v>959</v>
      </c>
      <c r="T12" s="286" t="s">
        <v>957</v>
      </c>
      <c r="U12" s="286" t="s">
        <v>957</v>
      </c>
      <c r="V12" s="242" t="s">
        <v>600</v>
      </c>
      <c r="W12" s="245" t="s">
        <v>139</v>
      </c>
      <c r="X12" s="274"/>
      <c r="Y12" s="274"/>
      <c r="Z12" s="275"/>
      <c r="AA12" s="275"/>
      <c r="AB12" s="275"/>
      <c r="AC12" s="275"/>
      <c r="AD12" s="275"/>
    </row>
    <row r="13" spans="1:30" ht="104.25" customHeight="1" thickTop="1" thickBot="1" x14ac:dyDescent="0.25">
      <c r="A13" s="379">
        <v>9</v>
      </c>
      <c r="B13" s="376" t="s">
        <v>58</v>
      </c>
      <c r="C13" s="242" t="s">
        <v>59</v>
      </c>
      <c r="D13" s="242" t="s">
        <v>818</v>
      </c>
      <c r="E13" s="242">
        <v>1047</v>
      </c>
      <c r="F13" s="242">
        <v>890</v>
      </c>
      <c r="G13" s="242" t="s">
        <v>722</v>
      </c>
      <c r="H13" s="242" t="s">
        <v>723</v>
      </c>
      <c r="I13" s="242" t="s">
        <v>849</v>
      </c>
      <c r="J13" s="242" t="s">
        <v>897</v>
      </c>
      <c r="K13" s="243" t="s">
        <v>30</v>
      </c>
      <c r="L13" s="246">
        <v>21824299</v>
      </c>
      <c r="M13" s="246">
        <v>22199786</v>
      </c>
      <c r="N13" s="338"/>
      <c r="O13" s="234" t="s">
        <v>151</v>
      </c>
      <c r="P13" s="234" t="s">
        <v>152</v>
      </c>
      <c r="Q13" s="242">
        <v>179</v>
      </c>
      <c r="R13" s="306"/>
      <c r="S13" s="306"/>
      <c r="T13" s="306"/>
      <c r="U13" s="306"/>
      <c r="V13" s="242" t="s">
        <v>848</v>
      </c>
      <c r="W13" s="245" t="s">
        <v>724</v>
      </c>
      <c r="X13" s="274"/>
      <c r="Y13" s="274"/>
      <c r="Z13" s="275"/>
      <c r="AA13" s="275"/>
      <c r="AB13" s="275"/>
      <c r="AC13" s="275"/>
      <c r="AD13" s="275"/>
    </row>
    <row r="14" spans="1:30" ht="83.25" customHeight="1" thickTop="1" thickBot="1" x14ac:dyDescent="0.25">
      <c r="A14" s="379">
        <v>10</v>
      </c>
      <c r="B14" s="376" t="s">
        <v>81</v>
      </c>
      <c r="C14" s="242" t="s">
        <v>59</v>
      </c>
      <c r="D14" s="242" t="s">
        <v>747</v>
      </c>
      <c r="E14" s="242" t="s">
        <v>819</v>
      </c>
      <c r="F14" s="242" t="s">
        <v>829</v>
      </c>
      <c r="G14" s="242" t="s">
        <v>855</v>
      </c>
      <c r="H14" s="242" t="s">
        <v>855</v>
      </c>
      <c r="I14" s="242" t="s">
        <v>856</v>
      </c>
      <c r="J14" s="242" t="s">
        <v>899</v>
      </c>
      <c r="K14" s="242" t="s">
        <v>23</v>
      </c>
      <c r="L14" s="246">
        <v>78199143.670000002</v>
      </c>
      <c r="M14" s="246">
        <v>79361617</v>
      </c>
      <c r="N14" s="338"/>
      <c r="O14" s="234" t="s">
        <v>151</v>
      </c>
      <c r="P14" s="234" t="s">
        <v>152</v>
      </c>
      <c r="Q14" s="242" t="s">
        <v>857</v>
      </c>
      <c r="R14" s="306"/>
      <c r="S14" s="306"/>
      <c r="T14" s="306"/>
      <c r="U14" s="306"/>
      <c r="V14" s="247" t="s">
        <v>915</v>
      </c>
      <c r="W14" s="242" t="s">
        <v>124</v>
      </c>
      <c r="X14" s="274"/>
      <c r="Y14" s="274"/>
      <c r="Z14" s="275"/>
      <c r="AA14" s="275"/>
      <c r="AB14" s="275"/>
      <c r="AC14" s="275"/>
      <c r="AD14" s="275"/>
    </row>
    <row r="15" spans="1:30" ht="122.25" customHeight="1" thickTop="1" thickBot="1" x14ac:dyDescent="0.25">
      <c r="A15" s="379">
        <v>11</v>
      </c>
      <c r="B15" s="376" t="s">
        <v>81</v>
      </c>
      <c r="C15" s="242" t="s">
        <v>59</v>
      </c>
      <c r="D15" s="242" t="s">
        <v>858</v>
      </c>
      <c r="E15" s="242">
        <v>2</v>
      </c>
      <c r="F15" s="242">
        <v>1</v>
      </c>
      <c r="G15" s="242" t="s">
        <v>95</v>
      </c>
      <c r="H15" s="242" t="s">
        <v>859</v>
      </c>
      <c r="I15" s="242" t="s">
        <v>860</v>
      </c>
      <c r="J15" s="242" t="s">
        <v>891</v>
      </c>
      <c r="K15" s="242" t="s">
        <v>23</v>
      </c>
      <c r="L15" s="243" t="s">
        <v>97</v>
      </c>
      <c r="M15" s="244">
        <v>458786.11</v>
      </c>
      <c r="N15" s="337"/>
      <c r="O15" s="234" t="s">
        <v>151</v>
      </c>
      <c r="P15" s="234" t="s">
        <v>152</v>
      </c>
      <c r="Q15" s="242" t="s">
        <v>8</v>
      </c>
      <c r="R15" s="286" t="s">
        <v>958</v>
      </c>
      <c r="S15" s="286" t="s">
        <v>1010</v>
      </c>
      <c r="T15" s="286" t="s">
        <v>957</v>
      </c>
      <c r="U15" s="286" t="s">
        <v>957</v>
      </c>
      <c r="V15" s="247" t="s">
        <v>660</v>
      </c>
      <c r="W15" s="242" t="s">
        <v>124</v>
      </c>
      <c r="X15" s="274"/>
      <c r="Y15" s="274"/>
      <c r="Z15" s="275"/>
      <c r="AA15" s="275"/>
      <c r="AB15" s="275"/>
      <c r="AC15" s="275"/>
      <c r="AD15" s="275"/>
    </row>
    <row r="16" spans="1:30" ht="73.5" customHeight="1" thickTop="1" thickBot="1" x14ac:dyDescent="0.25">
      <c r="A16" s="379">
        <v>12</v>
      </c>
      <c r="B16" s="376" t="s">
        <v>100</v>
      </c>
      <c r="C16" s="242" t="s">
        <v>59</v>
      </c>
      <c r="D16" s="242" t="s">
        <v>862</v>
      </c>
      <c r="E16" s="242">
        <v>2</v>
      </c>
      <c r="F16" s="242">
        <v>1</v>
      </c>
      <c r="G16" s="242" t="s">
        <v>103</v>
      </c>
      <c r="H16" s="242" t="s">
        <v>103</v>
      </c>
      <c r="I16" s="242" t="s">
        <v>866</v>
      </c>
      <c r="J16" s="242" t="s">
        <v>898</v>
      </c>
      <c r="K16" s="242" t="s">
        <v>23</v>
      </c>
      <c r="L16" s="246">
        <v>3892678</v>
      </c>
      <c r="M16" s="246">
        <v>5592678</v>
      </c>
      <c r="N16" s="338"/>
      <c r="O16" s="234" t="s">
        <v>151</v>
      </c>
      <c r="P16" s="234" t="s">
        <v>152</v>
      </c>
      <c r="Q16" s="242" t="s">
        <v>8</v>
      </c>
      <c r="R16" s="290" t="s">
        <v>958</v>
      </c>
      <c r="S16" s="290" t="s">
        <v>1011</v>
      </c>
      <c r="T16" s="290" t="s">
        <v>957</v>
      </c>
      <c r="U16" s="290" t="s">
        <v>957</v>
      </c>
      <c r="V16" s="247" t="s">
        <v>658</v>
      </c>
      <c r="W16" s="242" t="s">
        <v>124</v>
      </c>
      <c r="X16" s="274"/>
      <c r="Y16" s="274"/>
      <c r="Z16" s="275"/>
      <c r="AA16" s="275"/>
      <c r="AB16" s="275"/>
      <c r="AC16" s="275"/>
      <c r="AD16" s="275"/>
    </row>
    <row r="17" spans="1:32" ht="73.5" customHeight="1" thickTop="1" thickBot="1" x14ac:dyDescent="0.25">
      <c r="A17" s="379">
        <v>13</v>
      </c>
      <c r="B17" s="376" t="s">
        <v>100</v>
      </c>
      <c r="C17" s="242" t="s">
        <v>59</v>
      </c>
      <c r="D17" s="242" t="s">
        <v>863</v>
      </c>
      <c r="E17" s="242">
        <v>1</v>
      </c>
      <c r="F17" s="242">
        <v>1</v>
      </c>
      <c r="G17" s="242" t="s">
        <v>864</v>
      </c>
      <c r="H17" s="242" t="s">
        <v>864</v>
      </c>
      <c r="I17" s="242" t="s">
        <v>865</v>
      </c>
      <c r="J17" s="242" t="s">
        <v>892</v>
      </c>
      <c r="K17" s="242" t="s">
        <v>23</v>
      </c>
      <c r="L17" s="246">
        <v>1100000</v>
      </c>
      <c r="M17" s="246">
        <v>1100000</v>
      </c>
      <c r="N17" s="338"/>
      <c r="O17" s="234" t="s">
        <v>151</v>
      </c>
      <c r="P17" s="234" t="s">
        <v>152</v>
      </c>
      <c r="Q17" s="242" t="s">
        <v>8</v>
      </c>
      <c r="R17" s="286" t="s">
        <v>958</v>
      </c>
      <c r="S17" s="286" t="s">
        <v>1010</v>
      </c>
      <c r="T17" s="286" t="s">
        <v>957</v>
      </c>
      <c r="U17" s="286" t="s">
        <v>957</v>
      </c>
      <c r="V17" s="247" t="s">
        <v>658</v>
      </c>
      <c r="W17" s="242" t="s">
        <v>124</v>
      </c>
      <c r="X17" s="274"/>
      <c r="Y17" s="274"/>
      <c r="Z17" s="275"/>
      <c r="AA17" s="275"/>
      <c r="AB17" s="275"/>
      <c r="AC17" s="275"/>
      <c r="AD17" s="275"/>
    </row>
    <row r="18" spans="1:32" ht="136.5" customHeight="1" thickTop="1" thickBot="1" x14ac:dyDescent="0.25">
      <c r="A18" s="379">
        <v>14</v>
      </c>
      <c r="B18" s="376" t="s">
        <v>108</v>
      </c>
      <c r="C18" s="242" t="s">
        <v>59</v>
      </c>
      <c r="D18" s="242" t="s">
        <v>1064</v>
      </c>
      <c r="E18" s="242">
        <v>1</v>
      </c>
      <c r="F18" s="242">
        <v>11</v>
      </c>
      <c r="G18" s="242" t="s">
        <v>111</v>
      </c>
      <c r="H18" s="242" t="s">
        <v>112</v>
      </c>
      <c r="I18" s="242" t="s">
        <v>867</v>
      </c>
      <c r="J18" s="242" t="s">
        <v>894</v>
      </c>
      <c r="K18" s="242" t="s">
        <v>23</v>
      </c>
      <c r="L18" s="244">
        <v>26700000</v>
      </c>
      <c r="M18" s="244">
        <v>26700000</v>
      </c>
      <c r="N18" s="337"/>
      <c r="O18" s="234" t="s">
        <v>151</v>
      </c>
      <c r="P18" s="234" t="s">
        <v>152</v>
      </c>
      <c r="Q18" s="242" t="s">
        <v>8</v>
      </c>
      <c r="R18" s="306" t="s">
        <v>8</v>
      </c>
      <c r="S18" s="306" t="s">
        <v>8</v>
      </c>
      <c r="T18" s="306" t="s">
        <v>8</v>
      </c>
      <c r="U18" s="306" t="s">
        <v>8</v>
      </c>
      <c r="V18" s="247" t="s">
        <v>663</v>
      </c>
      <c r="W18" s="242" t="s">
        <v>124</v>
      </c>
      <c r="X18" s="262"/>
      <c r="Y18" s="262"/>
      <c r="Z18" s="275"/>
      <c r="AA18" s="275"/>
      <c r="AB18" s="275"/>
      <c r="AC18" s="275"/>
      <c r="AD18" s="275"/>
    </row>
    <row r="19" spans="1:32" ht="35.25" customHeight="1" thickTop="1" thickBot="1" x14ac:dyDescent="0.25">
      <c r="B19" s="409" t="s">
        <v>936</v>
      </c>
      <c r="C19" s="409"/>
      <c r="D19" s="409"/>
      <c r="E19" s="409"/>
      <c r="F19" s="409"/>
      <c r="G19" s="409"/>
      <c r="H19" s="409"/>
      <c r="I19" s="409"/>
      <c r="J19" s="409"/>
      <c r="K19" s="409"/>
      <c r="L19" s="409"/>
      <c r="M19" s="409"/>
      <c r="N19" s="409"/>
      <c r="O19" s="409"/>
      <c r="P19" s="409"/>
      <c r="Q19" s="409"/>
      <c r="R19" s="409"/>
      <c r="S19" s="409"/>
      <c r="T19" s="409"/>
      <c r="U19" s="409"/>
      <c r="V19" s="409"/>
      <c r="W19" s="409"/>
      <c r="X19" s="263"/>
      <c r="Y19" s="263"/>
      <c r="Z19" s="275"/>
      <c r="AA19" s="275"/>
      <c r="AB19" s="275"/>
      <c r="AC19" s="275"/>
      <c r="AD19" s="275"/>
    </row>
    <row r="20" spans="1:32" ht="78" thickTop="1" thickBot="1" x14ac:dyDescent="0.25">
      <c r="A20" s="379">
        <v>15</v>
      </c>
      <c r="B20" s="377" t="s">
        <v>12</v>
      </c>
      <c r="C20" s="258" t="s">
        <v>13</v>
      </c>
      <c r="D20" s="258" t="s">
        <v>322</v>
      </c>
      <c r="E20" s="258" t="s">
        <v>316</v>
      </c>
      <c r="F20" s="258" t="s">
        <v>320</v>
      </c>
      <c r="G20" s="73" t="s">
        <v>319</v>
      </c>
      <c r="H20" s="258" t="s">
        <v>318</v>
      </c>
      <c r="I20" s="258" t="s">
        <v>9</v>
      </c>
      <c r="J20" s="258" t="s">
        <v>937</v>
      </c>
      <c r="K20" s="73" t="s">
        <v>10</v>
      </c>
      <c r="L20" s="259">
        <v>163938800.12</v>
      </c>
      <c r="M20" s="259" t="s">
        <v>916</v>
      </c>
      <c r="N20" s="339"/>
      <c r="O20" s="67" t="s">
        <v>151</v>
      </c>
      <c r="P20" s="67" t="s">
        <v>152</v>
      </c>
      <c r="Q20" s="260">
        <v>0.7</v>
      </c>
      <c r="R20" s="307"/>
      <c r="S20" s="307"/>
      <c r="T20" s="307"/>
      <c r="U20" s="307"/>
      <c r="V20" s="67" t="s">
        <v>312</v>
      </c>
      <c r="W20" s="258" t="s">
        <v>317</v>
      </c>
      <c r="X20" s="264"/>
      <c r="Y20" s="264"/>
      <c r="Z20" s="275"/>
      <c r="AA20" s="275"/>
      <c r="AB20" s="275"/>
      <c r="AC20" s="275"/>
      <c r="AD20" s="275"/>
    </row>
    <row r="21" spans="1:32" ht="52.5" thickTop="1" thickBot="1" x14ac:dyDescent="0.25">
      <c r="A21" s="379">
        <v>16</v>
      </c>
      <c r="B21" s="377" t="s">
        <v>12</v>
      </c>
      <c r="C21" s="258" t="s">
        <v>13</v>
      </c>
      <c r="D21" s="258" t="s">
        <v>323</v>
      </c>
      <c r="E21" s="258" t="s">
        <v>316</v>
      </c>
      <c r="F21" s="258" t="s">
        <v>314</v>
      </c>
      <c r="G21" s="73" t="s">
        <v>23</v>
      </c>
      <c r="H21" s="258" t="s">
        <v>315</v>
      </c>
      <c r="I21" s="258" t="s">
        <v>9</v>
      </c>
      <c r="J21" s="258" t="s">
        <v>937</v>
      </c>
      <c r="K21" s="73" t="s">
        <v>10</v>
      </c>
      <c r="L21" s="67">
        <v>112264000</v>
      </c>
      <c r="M21" s="67">
        <v>112264000</v>
      </c>
      <c r="N21" s="340"/>
      <c r="O21" s="67" t="s">
        <v>151</v>
      </c>
      <c r="P21" s="67" t="s">
        <v>152</v>
      </c>
      <c r="Q21" s="260">
        <v>0.7</v>
      </c>
      <c r="R21" s="307"/>
      <c r="S21" s="307"/>
      <c r="T21" s="307"/>
      <c r="U21" s="307"/>
      <c r="V21" s="67" t="s">
        <v>312</v>
      </c>
      <c r="W21" s="258" t="s">
        <v>153</v>
      </c>
      <c r="X21" s="275"/>
      <c r="Y21" s="275"/>
      <c r="Z21" s="275"/>
      <c r="AA21" s="275"/>
      <c r="AB21" s="275"/>
      <c r="AC21" s="275"/>
      <c r="AD21" s="275"/>
    </row>
    <row r="22" spans="1:32" ht="52.5" thickTop="1" thickBot="1" x14ac:dyDescent="0.25">
      <c r="A22" s="379">
        <v>17</v>
      </c>
      <c r="B22" s="377" t="s">
        <v>12</v>
      </c>
      <c r="C22" s="258" t="s">
        <v>13</v>
      </c>
      <c r="D22" s="258" t="s">
        <v>324</v>
      </c>
      <c r="E22" s="258" t="s">
        <v>314</v>
      </c>
      <c r="F22" s="258" t="s">
        <v>314</v>
      </c>
      <c r="G22" s="73" t="s">
        <v>67</v>
      </c>
      <c r="H22" s="258" t="s">
        <v>313</v>
      </c>
      <c r="I22" s="258" t="s">
        <v>9</v>
      </c>
      <c r="J22" s="258" t="s">
        <v>937</v>
      </c>
      <c r="K22" s="73" t="s">
        <v>10</v>
      </c>
      <c r="L22" s="67">
        <v>17000000</v>
      </c>
      <c r="M22" s="67">
        <v>17000000</v>
      </c>
      <c r="N22" s="340"/>
      <c r="O22" s="67" t="s">
        <v>151</v>
      </c>
      <c r="P22" s="67" t="s">
        <v>152</v>
      </c>
      <c r="Q22" s="260">
        <v>0.7</v>
      </c>
      <c r="R22" s="307"/>
      <c r="S22" s="307"/>
      <c r="T22" s="307"/>
      <c r="U22" s="307"/>
      <c r="V22" s="67" t="s">
        <v>312</v>
      </c>
      <c r="W22" s="258" t="s">
        <v>153</v>
      </c>
      <c r="X22" s="275"/>
      <c r="Y22" s="275"/>
      <c r="Z22" s="275"/>
      <c r="AA22" s="275"/>
      <c r="AB22" s="275"/>
      <c r="AC22" s="275"/>
      <c r="AD22" s="275"/>
    </row>
    <row r="23" spans="1:32" ht="52.5" thickTop="1" thickBot="1" x14ac:dyDescent="0.25">
      <c r="A23" s="379">
        <v>18</v>
      </c>
      <c r="B23" s="377" t="s">
        <v>12</v>
      </c>
      <c r="C23" s="258" t="s">
        <v>13</v>
      </c>
      <c r="D23" s="258" t="s">
        <v>325</v>
      </c>
      <c r="E23" s="260">
        <v>1</v>
      </c>
      <c r="F23" s="260">
        <v>1</v>
      </c>
      <c r="G23" s="73" t="s">
        <v>311</v>
      </c>
      <c r="H23" s="258" t="s">
        <v>310</v>
      </c>
      <c r="I23" s="258" t="s">
        <v>9</v>
      </c>
      <c r="J23" s="258" t="s">
        <v>937</v>
      </c>
      <c r="K23" s="73" t="s">
        <v>10</v>
      </c>
      <c r="L23" s="67">
        <v>1600000</v>
      </c>
      <c r="M23" s="67">
        <v>1600000</v>
      </c>
      <c r="N23" s="340"/>
      <c r="O23" s="67" t="s">
        <v>245</v>
      </c>
      <c r="P23" s="67" t="s">
        <v>326</v>
      </c>
      <c r="Q23" s="261" t="s">
        <v>309</v>
      </c>
      <c r="R23" s="308"/>
      <c r="S23" s="308"/>
      <c r="T23" s="308"/>
      <c r="U23" s="308"/>
      <c r="V23" s="67" t="s">
        <v>182</v>
      </c>
      <c r="W23" s="258" t="s">
        <v>275</v>
      </c>
      <c r="X23" s="275"/>
      <c r="Y23" s="275"/>
      <c r="Z23" s="275"/>
      <c r="AA23" s="275"/>
      <c r="AB23" s="275"/>
      <c r="AC23" s="275"/>
      <c r="AD23" s="275"/>
    </row>
    <row r="24" spans="1:32" ht="52.5" thickTop="1" thickBot="1" x14ac:dyDescent="0.25">
      <c r="A24" s="379">
        <v>19</v>
      </c>
      <c r="B24" s="377" t="s">
        <v>34</v>
      </c>
      <c r="C24" s="258" t="s">
        <v>35</v>
      </c>
      <c r="D24" s="258" t="s">
        <v>334</v>
      </c>
      <c r="E24" s="260">
        <v>0.9</v>
      </c>
      <c r="F24" s="27" t="s">
        <v>340</v>
      </c>
      <c r="G24" s="258" t="s">
        <v>336</v>
      </c>
      <c r="H24" s="258" t="s">
        <v>339</v>
      </c>
      <c r="I24" s="258" t="s">
        <v>9</v>
      </c>
      <c r="J24" s="258" t="s">
        <v>937</v>
      </c>
      <c r="K24" s="73" t="s">
        <v>10</v>
      </c>
      <c r="L24" s="67">
        <v>342227123</v>
      </c>
      <c r="M24" s="67">
        <v>342227123</v>
      </c>
      <c r="N24" s="340"/>
      <c r="O24" s="67" t="s">
        <v>151</v>
      </c>
      <c r="P24" s="67" t="s">
        <v>152</v>
      </c>
      <c r="Q24" s="260">
        <v>0.7</v>
      </c>
      <c r="R24" s="307"/>
      <c r="S24" s="307"/>
      <c r="T24" s="307"/>
      <c r="U24" s="307"/>
      <c r="V24" s="67" t="s">
        <v>341</v>
      </c>
      <c r="W24" s="258" t="s">
        <v>275</v>
      </c>
      <c r="X24" s="275"/>
      <c r="Y24" s="275"/>
      <c r="Z24" s="275"/>
      <c r="AA24" s="275"/>
      <c r="AB24" s="275"/>
      <c r="AC24" s="275"/>
      <c r="AD24" s="275"/>
    </row>
    <row r="25" spans="1:32" ht="31.5" customHeight="1" thickTop="1" thickBot="1" x14ac:dyDescent="0.25">
      <c r="B25" s="410" t="s">
        <v>938</v>
      </c>
      <c r="C25" s="411"/>
      <c r="D25" s="411"/>
      <c r="E25" s="411"/>
      <c r="F25" s="411"/>
      <c r="G25" s="411"/>
      <c r="H25" s="411"/>
      <c r="I25" s="411"/>
      <c r="J25" s="411"/>
      <c r="K25" s="411"/>
      <c r="L25" s="411"/>
      <c r="M25" s="411"/>
      <c r="N25" s="411"/>
      <c r="O25" s="411"/>
      <c r="P25" s="411"/>
      <c r="Q25" s="411"/>
      <c r="R25" s="309"/>
      <c r="S25" s="309"/>
      <c r="T25" s="309"/>
      <c r="U25" s="309"/>
      <c r="V25" s="265"/>
      <c r="W25" s="265"/>
      <c r="X25" s="276"/>
      <c r="Y25" s="276"/>
      <c r="Z25" s="271"/>
      <c r="AA25" s="271"/>
      <c r="AB25" s="271"/>
      <c r="AC25" s="271"/>
      <c r="AD25" s="271"/>
      <c r="AE25" s="4"/>
      <c r="AF25" s="4"/>
    </row>
    <row r="26" spans="1:32" s="31" customFormat="1" ht="129.75" customHeight="1" thickTop="1" thickBot="1" x14ac:dyDescent="0.25">
      <c r="A26" s="381">
        <v>20</v>
      </c>
      <c r="B26" s="378" t="s">
        <v>53</v>
      </c>
      <c r="C26" s="248" t="s">
        <v>54</v>
      </c>
      <c r="D26" s="248" t="s">
        <v>268</v>
      </c>
      <c r="E26" s="248">
        <v>600</v>
      </c>
      <c r="F26" s="248">
        <v>800</v>
      </c>
      <c r="G26" s="248" t="s">
        <v>576</v>
      </c>
      <c r="H26" s="248" t="s">
        <v>577</v>
      </c>
      <c r="I26" s="248" t="s">
        <v>9</v>
      </c>
      <c r="J26" s="248" t="s">
        <v>875</v>
      </c>
      <c r="K26" s="248" t="s">
        <v>10</v>
      </c>
      <c r="L26" s="248" t="s">
        <v>48</v>
      </c>
      <c r="M26" s="248" t="s">
        <v>48</v>
      </c>
      <c r="N26" s="310"/>
      <c r="O26" s="248" t="s">
        <v>151</v>
      </c>
      <c r="P26" s="248" t="s">
        <v>267</v>
      </c>
      <c r="Q26" s="248" t="s">
        <v>8</v>
      </c>
      <c r="R26" s="310" t="s">
        <v>8</v>
      </c>
      <c r="S26" s="310" t="s">
        <v>8</v>
      </c>
      <c r="T26" s="310" t="s">
        <v>8</v>
      </c>
      <c r="U26" s="310" t="s">
        <v>8</v>
      </c>
      <c r="V26" s="248" t="s">
        <v>578</v>
      </c>
      <c r="W26" s="268" t="s">
        <v>255</v>
      </c>
      <c r="X26" s="277"/>
      <c r="Y26" s="277"/>
      <c r="Z26" s="278"/>
      <c r="AA26" s="278"/>
      <c r="AB26" s="278"/>
      <c r="AC26" s="278"/>
      <c r="AD26" s="278"/>
      <c r="AE26" s="30"/>
      <c r="AF26" s="30"/>
    </row>
    <row r="27" spans="1:32" s="35" customFormat="1" ht="36" customHeight="1" thickTop="1" thickBot="1" x14ac:dyDescent="0.3">
      <c r="A27" s="34"/>
      <c r="B27" s="410" t="s">
        <v>939</v>
      </c>
      <c r="C27" s="411"/>
      <c r="D27" s="411"/>
      <c r="E27" s="411"/>
      <c r="F27" s="411"/>
      <c r="G27" s="411"/>
      <c r="H27" s="411"/>
      <c r="I27" s="411"/>
      <c r="J27" s="411"/>
      <c r="K27" s="411"/>
      <c r="L27" s="411"/>
      <c r="M27" s="411"/>
      <c r="N27" s="411"/>
      <c r="O27" s="411"/>
      <c r="P27" s="411"/>
      <c r="Q27" s="411"/>
      <c r="R27" s="411"/>
      <c r="S27" s="411"/>
      <c r="T27" s="411"/>
      <c r="U27" s="411"/>
      <c r="V27" s="411"/>
      <c r="W27" s="411"/>
      <c r="X27" s="276"/>
      <c r="Y27" s="276"/>
      <c r="Z27" s="279"/>
      <c r="AA27" s="279"/>
      <c r="AB27" s="279"/>
      <c r="AC27" s="279"/>
      <c r="AD27" s="279"/>
      <c r="AE27" s="36"/>
      <c r="AF27" s="36"/>
    </row>
    <row r="28" spans="1:32" s="37" customFormat="1" ht="248.25" customHeight="1" thickTop="1" thickBot="1" x14ac:dyDescent="0.3">
      <c r="A28" s="382">
        <v>21</v>
      </c>
      <c r="B28" s="373" t="s">
        <v>399</v>
      </c>
      <c r="C28" s="235" t="s">
        <v>400</v>
      </c>
      <c r="D28" s="232" t="s">
        <v>545</v>
      </c>
      <c r="E28" s="232" t="s">
        <v>546</v>
      </c>
      <c r="F28" s="232" t="s">
        <v>547</v>
      </c>
      <c r="G28" s="232" t="s">
        <v>401</v>
      </c>
      <c r="H28" s="232" t="s">
        <v>402</v>
      </c>
      <c r="I28" s="232" t="s">
        <v>9</v>
      </c>
      <c r="J28" s="258" t="s">
        <v>937</v>
      </c>
      <c r="K28" s="249" t="s">
        <v>10</v>
      </c>
      <c r="L28" s="250" t="s">
        <v>544</v>
      </c>
      <c r="M28" s="250" t="s">
        <v>544</v>
      </c>
      <c r="N28" s="312"/>
      <c r="O28" s="234" t="s">
        <v>151</v>
      </c>
      <c r="P28" s="234" t="s">
        <v>152</v>
      </c>
      <c r="Q28" s="234" t="s">
        <v>548</v>
      </c>
      <c r="R28" s="304"/>
      <c r="S28" s="304"/>
      <c r="T28" s="304"/>
      <c r="U28" s="304"/>
      <c r="V28" s="234" t="s">
        <v>403</v>
      </c>
      <c r="W28" s="266" t="s">
        <v>153</v>
      </c>
      <c r="X28" s="272"/>
      <c r="Y28" s="272"/>
      <c r="Z28" s="280"/>
      <c r="AA28" s="280"/>
      <c r="AB28" s="280"/>
      <c r="AC28" s="280"/>
      <c r="AD28" s="280"/>
    </row>
    <row r="29" spans="1:32" s="37" customFormat="1" ht="192" customHeight="1" thickTop="1" thickBot="1" x14ac:dyDescent="0.3">
      <c r="A29" s="382">
        <v>22</v>
      </c>
      <c r="B29" s="374" t="s">
        <v>425</v>
      </c>
      <c r="C29" s="235" t="s">
        <v>400</v>
      </c>
      <c r="D29" s="235" t="s">
        <v>1065</v>
      </c>
      <c r="E29" s="235" t="s">
        <v>427</v>
      </c>
      <c r="F29" s="235" t="s">
        <v>742</v>
      </c>
      <c r="G29" s="235" t="s">
        <v>426</v>
      </c>
      <c r="H29" s="235" t="s">
        <v>741</v>
      </c>
      <c r="I29" s="235" t="s">
        <v>9</v>
      </c>
      <c r="J29" s="258" t="s">
        <v>937</v>
      </c>
      <c r="K29" s="235" t="s">
        <v>10</v>
      </c>
      <c r="L29" s="236" t="s">
        <v>151</v>
      </c>
      <c r="M29" s="250" t="s">
        <v>544</v>
      </c>
      <c r="N29" s="312"/>
      <c r="O29" s="236" t="s">
        <v>428</v>
      </c>
      <c r="P29" s="236" t="s">
        <v>267</v>
      </c>
      <c r="Q29" s="252" t="s">
        <v>429</v>
      </c>
      <c r="R29" s="298" t="s">
        <v>958</v>
      </c>
      <c r="S29" s="320" t="s">
        <v>1058</v>
      </c>
      <c r="T29" s="352" t="s">
        <v>1057</v>
      </c>
      <c r="U29" s="298" t="s">
        <v>957</v>
      </c>
      <c r="V29" s="253" t="s">
        <v>743</v>
      </c>
      <c r="W29" s="269" t="s">
        <v>162</v>
      </c>
      <c r="X29" s="272"/>
      <c r="Y29" s="272"/>
      <c r="Z29" s="280"/>
      <c r="AA29" s="280"/>
      <c r="AB29" s="280"/>
      <c r="AC29" s="280"/>
      <c r="AD29" s="280"/>
    </row>
    <row r="30" spans="1:32" s="37" customFormat="1" ht="201.75" customHeight="1" thickTop="1" thickBot="1" x14ac:dyDescent="0.3">
      <c r="A30" s="382">
        <v>23</v>
      </c>
      <c r="B30" s="373" t="s">
        <v>430</v>
      </c>
      <c r="C30" s="235" t="s">
        <v>400</v>
      </c>
      <c r="D30" s="232" t="s">
        <v>748</v>
      </c>
      <c r="E30" s="232" t="s">
        <v>431</v>
      </c>
      <c r="F30" s="232" t="s">
        <v>432</v>
      </c>
      <c r="G30" s="232" t="s">
        <v>433</v>
      </c>
      <c r="H30" s="232" t="s">
        <v>434</v>
      </c>
      <c r="I30" s="232" t="s">
        <v>9</v>
      </c>
      <c r="J30" s="258" t="s">
        <v>937</v>
      </c>
      <c r="K30" s="249" t="s">
        <v>10</v>
      </c>
      <c r="L30" s="250" t="s">
        <v>544</v>
      </c>
      <c r="M30" s="250" t="s">
        <v>544</v>
      </c>
      <c r="N30" s="312"/>
      <c r="O30" s="234" t="s">
        <v>188</v>
      </c>
      <c r="P30" s="234" t="s">
        <v>435</v>
      </c>
      <c r="Q30" s="249" t="s">
        <v>8</v>
      </c>
      <c r="R30" s="311"/>
      <c r="S30" s="311"/>
      <c r="T30" s="311"/>
      <c r="U30" s="311"/>
      <c r="V30" s="234" t="s">
        <v>436</v>
      </c>
      <c r="W30" s="266" t="s">
        <v>153</v>
      </c>
      <c r="X30" s="272"/>
      <c r="Y30" s="272"/>
      <c r="Z30" s="280"/>
      <c r="AA30" s="280"/>
      <c r="AB30" s="280"/>
      <c r="AC30" s="280"/>
      <c r="AD30" s="280"/>
    </row>
    <row r="31" spans="1:32" s="37" customFormat="1" ht="140.25" customHeight="1" thickTop="1" thickBot="1" x14ac:dyDescent="0.3">
      <c r="A31" s="382">
        <v>24</v>
      </c>
      <c r="B31" s="373" t="s">
        <v>430</v>
      </c>
      <c r="C31" s="235" t="s">
        <v>400</v>
      </c>
      <c r="D31" s="232" t="s">
        <v>749</v>
      </c>
      <c r="E31" s="232">
        <v>9</v>
      </c>
      <c r="F31" s="232">
        <v>9</v>
      </c>
      <c r="G31" s="232" t="s">
        <v>439</v>
      </c>
      <c r="H31" s="232" t="s">
        <v>440</v>
      </c>
      <c r="I31" s="232" t="s">
        <v>9</v>
      </c>
      <c r="J31" s="258" t="s">
        <v>937</v>
      </c>
      <c r="K31" s="249" t="s">
        <v>10</v>
      </c>
      <c r="L31" s="250" t="s">
        <v>544</v>
      </c>
      <c r="M31" s="250" t="s">
        <v>544</v>
      </c>
      <c r="N31" s="312"/>
      <c r="O31" s="234" t="s">
        <v>188</v>
      </c>
      <c r="P31" s="234" t="s">
        <v>152</v>
      </c>
      <c r="Q31" s="250" t="s">
        <v>8</v>
      </c>
      <c r="R31" s="312"/>
      <c r="S31" s="312"/>
      <c r="T31" s="312"/>
      <c r="U31" s="312"/>
      <c r="V31" s="234" t="s">
        <v>441</v>
      </c>
      <c r="W31" s="266" t="s">
        <v>153</v>
      </c>
      <c r="X31" s="272"/>
      <c r="Y31" s="272"/>
      <c r="Z31" s="280"/>
      <c r="AA31" s="280"/>
      <c r="AB31" s="280"/>
      <c r="AC31" s="280"/>
      <c r="AD31" s="280"/>
    </row>
    <row r="32" spans="1:32" s="37" customFormat="1" ht="182.25" customHeight="1" thickTop="1" thickBot="1" x14ac:dyDescent="0.3">
      <c r="A32" s="382">
        <v>25</v>
      </c>
      <c r="B32" s="374" t="s">
        <v>457</v>
      </c>
      <c r="C32" s="235" t="s">
        <v>400</v>
      </c>
      <c r="D32" s="235" t="s">
        <v>750</v>
      </c>
      <c r="E32" s="235">
        <v>8</v>
      </c>
      <c r="F32" s="235">
        <v>8</v>
      </c>
      <c r="G32" s="235" t="s">
        <v>461</v>
      </c>
      <c r="H32" s="235" t="s">
        <v>524</v>
      </c>
      <c r="I32" s="235" t="s">
        <v>462</v>
      </c>
      <c r="J32" s="258" t="s">
        <v>937</v>
      </c>
      <c r="K32" s="235" t="s">
        <v>10</v>
      </c>
      <c r="L32" s="254" t="s">
        <v>463</v>
      </c>
      <c r="M32" s="254"/>
      <c r="N32" s="312"/>
      <c r="O32" s="236" t="s">
        <v>151</v>
      </c>
      <c r="P32" s="236" t="s">
        <v>326</v>
      </c>
      <c r="Q32" s="236" t="s">
        <v>909</v>
      </c>
      <c r="R32" s="304"/>
      <c r="S32" s="304"/>
      <c r="T32" s="304"/>
      <c r="U32" s="304"/>
      <c r="V32" s="236" t="s">
        <v>523</v>
      </c>
      <c r="W32" s="267" t="s">
        <v>162</v>
      </c>
      <c r="X32" s="272"/>
      <c r="Y32" s="272"/>
      <c r="Z32" s="280"/>
      <c r="AA32" s="280"/>
      <c r="AB32" s="280"/>
      <c r="AC32" s="280"/>
      <c r="AD32" s="280"/>
    </row>
    <row r="33" spans="1:30" s="37" customFormat="1" ht="86.25" customHeight="1" thickTop="1" thickBot="1" x14ac:dyDescent="0.3">
      <c r="A33" s="382">
        <v>26</v>
      </c>
      <c r="B33" s="374" t="s">
        <v>488</v>
      </c>
      <c r="C33" s="235" t="s">
        <v>400</v>
      </c>
      <c r="D33" s="235" t="s">
        <v>560</v>
      </c>
      <c r="E33" s="251">
        <v>15</v>
      </c>
      <c r="F33" s="251">
        <v>6</v>
      </c>
      <c r="G33" s="235" t="s">
        <v>489</v>
      </c>
      <c r="H33" s="235" t="s">
        <v>490</v>
      </c>
      <c r="I33" s="235" t="s">
        <v>9</v>
      </c>
      <c r="J33" s="258" t="s">
        <v>937</v>
      </c>
      <c r="K33" s="235" t="s">
        <v>10</v>
      </c>
      <c r="L33" s="251" t="s">
        <v>544</v>
      </c>
      <c r="M33" s="250" t="s">
        <v>544</v>
      </c>
      <c r="N33" s="312"/>
      <c r="O33" s="236" t="s">
        <v>151</v>
      </c>
      <c r="P33" s="236" t="s">
        <v>152</v>
      </c>
      <c r="Q33" s="255">
        <v>2</v>
      </c>
      <c r="R33" s="314" t="s">
        <v>1030</v>
      </c>
      <c r="S33" s="303" t="s">
        <v>1066</v>
      </c>
      <c r="T33" s="313" t="s">
        <v>957</v>
      </c>
      <c r="U33" s="313" t="s">
        <v>957</v>
      </c>
      <c r="V33" s="235" t="s">
        <v>491</v>
      </c>
      <c r="W33" s="267" t="s">
        <v>162</v>
      </c>
      <c r="X33" s="272"/>
      <c r="Y33" s="272"/>
      <c r="Z33" s="280"/>
      <c r="AA33" s="280"/>
      <c r="AB33" s="280"/>
      <c r="AC33" s="280"/>
      <c r="AD33" s="280"/>
    </row>
    <row r="34" spans="1:30" s="37" customFormat="1" ht="93" customHeight="1" thickTop="1" thickBot="1" x14ac:dyDescent="0.3">
      <c r="A34" s="382">
        <v>27</v>
      </c>
      <c r="B34" s="374" t="s">
        <v>494</v>
      </c>
      <c r="C34" s="235" t="s">
        <v>400</v>
      </c>
      <c r="D34" s="235" t="s">
        <v>751</v>
      </c>
      <c r="E34" s="251">
        <v>5</v>
      </c>
      <c r="F34" s="251">
        <v>5</v>
      </c>
      <c r="G34" s="235" t="s">
        <v>495</v>
      </c>
      <c r="H34" s="235" t="s">
        <v>496</v>
      </c>
      <c r="I34" s="235" t="s">
        <v>462</v>
      </c>
      <c r="J34" s="235" t="s">
        <v>880</v>
      </c>
      <c r="K34" s="235" t="s">
        <v>10</v>
      </c>
      <c r="L34" s="251" t="s">
        <v>497</v>
      </c>
      <c r="M34" s="251" t="s">
        <v>8</v>
      </c>
      <c r="N34" s="311"/>
      <c r="O34" s="236" t="s">
        <v>151</v>
      </c>
      <c r="P34" s="236" t="s">
        <v>487</v>
      </c>
      <c r="Q34" s="256" t="s">
        <v>8</v>
      </c>
      <c r="R34" s="314" t="s">
        <v>8</v>
      </c>
      <c r="S34" s="314" t="s">
        <v>8</v>
      </c>
      <c r="T34" s="314" t="s">
        <v>8</v>
      </c>
      <c r="U34" s="314" t="s">
        <v>8</v>
      </c>
      <c r="V34" s="235" t="s">
        <v>498</v>
      </c>
      <c r="W34" s="267" t="s">
        <v>162</v>
      </c>
      <c r="X34" s="272"/>
      <c r="Y34" s="272"/>
      <c r="Z34" s="280"/>
      <c r="AA34" s="280"/>
      <c r="AB34" s="280"/>
      <c r="AC34" s="280"/>
      <c r="AD34" s="280"/>
    </row>
    <row r="35" spans="1:30" s="37" customFormat="1" ht="93" customHeight="1" thickTop="1" thickBot="1" x14ac:dyDescent="0.3">
      <c r="A35" s="382">
        <v>28</v>
      </c>
      <c r="B35" s="374" t="s">
        <v>409</v>
      </c>
      <c r="C35" s="235" t="s">
        <v>400</v>
      </c>
      <c r="D35" s="235" t="s">
        <v>752</v>
      </c>
      <c r="E35" s="251">
        <v>7</v>
      </c>
      <c r="F35" s="251">
        <v>7</v>
      </c>
      <c r="G35" s="235" t="s">
        <v>409</v>
      </c>
      <c r="H35" s="235" t="s">
        <v>507</v>
      </c>
      <c r="I35" s="235" t="s">
        <v>9</v>
      </c>
      <c r="J35" s="235" t="s">
        <v>875</v>
      </c>
      <c r="K35" s="235" t="s">
        <v>10</v>
      </c>
      <c r="L35" s="251" t="s">
        <v>544</v>
      </c>
      <c r="M35" s="250" t="s">
        <v>544</v>
      </c>
      <c r="N35" s="312"/>
      <c r="O35" s="236" t="s">
        <v>151</v>
      </c>
      <c r="P35" s="236" t="s">
        <v>152</v>
      </c>
      <c r="Q35" s="257">
        <v>1</v>
      </c>
      <c r="R35" s="321" t="s">
        <v>958</v>
      </c>
      <c r="S35" s="319" t="s">
        <v>1052</v>
      </c>
      <c r="T35" s="321" t="s">
        <v>957</v>
      </c>
      <c r="U35" s="321" t="s">
        <v>957</v>
      </c>
      <c r="V35" s="236" t="s">
        <v>508</v>
      </c>
      <c r="W35" s="267" t="s">
        <v>162</v>
      </c>
      <c r="X35" s="272"/>
      <c r="Y35" s="272"/>
      <c r="Z35" s="280"/>
      <c r="AA35" s="280"/>
      <c r="AB35" s="280"/>
      <c r="AC35" s="280"/>
      <c r="AD35" s="280"/>
    </row>
  </sheetData>
  <mergeCells count="5">
    <mergeCell ref="B2:W2"/>
    <mergeCell ref="B10:W10"/>
    <mergeCell ref="B19:W19"/>
    <mergeCell ref="B27:W27"/>
    <mergeCell ref="B25:Q25"/>
  </mergeCells>
  <printOptions horizontalCentered="1"/>
  <pageMargins left="0.23622047244094491" right="0.23622047244094491" top="0.74803149606299213" bottom="0.74803149606299213" header="0.31496062992125984" footer="0.31496062992125984"/>
  <pageSetup paperSize="9" scale="13" fitToHeight="0" orientation="landscape" horizontalDpi="1200" verticalDpi="1200" r:id="rId1"/>
  <headerFooter>
    <oddHeader>&amp;LMunicipal Transformation and Organisational Development</oddHeader>
    <oddFooter>&amp;R&amp;P</oddFooter>
  </headerFooter>
  <colBreaks count="1" manualBreakCount="1">
    <brk id="2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9"/>
  <sheetViews>
    <sheetView view="pageBreakPreview" topLeftCell="B1" zoomScale="70" zoomScaleNormal="98" zoomScaleSheetLayoutView="70" workbookViewId="0">
      <pane ySplit="1" topLeftCell="A26" activePane="bottomLeft" state="frozen"/>
      <selection pane="bottomLeft" activeCell="T27" sqref="T27:W29"/>
    </sheetView>
  </sheetViews>
  <sheetFormatPr defaultRowHeight="14.25" thickTop="1" thickBottom="1" x14ac:dyDescent="0.25"/>
  <cols>
    <col min="1" max="1" width="9.140625" style="368"/>
    <col min="2" max="2" width="11.85546875" style="7" customWidth="1"/>
    <col min="3" max="3" width="12.140625" style="7" customWidth="1"/>
    <col min="4" max="4" width="14.7109375" style="7" customWidth="1"/>
    <col min="5" max="5" width="13" style="7" customWidth="1"/>
    <col min="6" max="6" width="14.28515625" style="7" customWidth="1"/>
    <col min="7" max="7" width="12.140625" style="7" customWidth="1"/>
    <col min="8" max="8" width="24" style="7" customWidth="1"/>
    <col min="9" max="10" width="12.42578125" style="7" customWidth="1"/>
    <col min="11" max="11" width="9.140625" style="7" customWidth="1"/>
    <col min="12" max="13" width="11.5703125" style="8" customWidth="1"/>
    <col min="14" max="14" width="11.5703125" style="335" customWidth="1"/>
    <col min="15" max="15" width="9.85546875" style="8" customWidth="1"/>
    <col min="16" max="16" width="9.7109375" style="8" customWidth="1"/>
    <col min="17" max="17" width="14" style="7" customWidth="1"/>
    <col min="18" max="18" width="15.7109375" style="7" hidden="1" customWidth="1"/>
    <col min="19" max="19" width="15.28515625" style="7" hidden="1" customWidth="1"/>
    <col min="20" max="23" width="15.28515625" style="302" customWidth="1"/>
    <col min="24" max="24" width="13.5703125" style="7" customWidth="1"/>
    <col min="25" max="25" width="6.42578125" style="7" customWidth="1"/>
    <col min="26" max="261" width="9.140625" style="5"/>
    <col min="262" max="262" width="15.85546875" style="5" customWidth="1"/>
    <col min="263" max="263" width="15.28515625" style="5" customWidth="1"/>
    <col min="264" max="264" width="16.85546875" style="5" customWidth="1"/>
    <col min="265" max="265" width="21.42578125" style="5" customWidth="1"/>
    <col min="266" max="266" width="16.7109375" style="5" customWidth="1"/>
    <col min="267" max="267" width="17.7109375" style="5" customWidth="1"/>
    <col min="268" max="268" width="16.140625" style="5" customWidth="1"/>
    <col min="269" max="269" width="27.140625" style="5" customWidth="1"/>
    <col min="270" max="270" width="12.42578125" style="5" customWidth="1"/>
    <col min="271" max="271" width="11.7109375" style="5" customWidth="1"/>
    <col min="272" max="272" width="18.140625" style="5" customWidth="1"/>
    <col min="273" max="273" width="18.28515625" style="5" customWidth="1"/>
    <col min="274" max="274" width="16.7109375" style="5" customWidth="1"/>
    <col min="275" max="275" width="17.85546875" style="5" customWidth="1"/>
    <col min="276" max="276" width="16.85546875" style="5" customWidth="1"/>
    <col min="277" max="277" width="15.7109375" style="5" bestFit="1" customWidth="1"/>
    <col min="278" max="278" width="15.28515625" style="5" customWidth="1"/>
    <col min="279" max="279" width="24.7109375" style="5" customWidth="1"/>
    <col min="280" max="280" width="10.28515625" style="5" customWidth="1"/>
    <col min="281" max="281" width="9.28515625" style="5" bestFit="1" customWidth="1"/>
    <col min="282" max="517" width="9.140625" style="5"/>
    <col min="518" max="518" width="15.85546875" style="5" customWidth="1"/>
    <col min="519" max="519" width="15.28515625" style="5" customWidth="1"/>
    <col min="520" max="520" width="16.85546875" style="5" customWidth="1"/>
    <col min="521" max="521" width="21.42578125" style="5" customWidth="1"/>
    <col min="522" max="522" width="16.7109375" style="5" customWidth="1"/>
    <col min="523" max="523" width="17.7109375" style="5" customWidth="1"/>
    <col min="524" max="524" width="16.140625" style="5" customWidth="1"/>
    <col min="525" max="525" width="27.140625" style="5" customWidth="1"/>
    <col min="526" max="526" width="12.42578125" style="5" customWidth="1"/>
    <col min="527" max="527" width="11.7109375" style="5" customWidth="1"/>
    <col min="528" max="528" width="18.140625" style="5" customWidth="1"/>
    <col min="529" max="529" width="18.28515625" style="5" customWidth="1"/>
    <col min="530" max="530" width="16.7109375" style="5" customWidth="1"/>
    <col min="531" max="531" width="17.85546875" style="5" customWidth="1"/>
    <col min="532" max="532" width="16.85546875" style="5" customWidth="1"/>
    <col min="533" max="533" width="15.7109375" style="5" bestFit="1" customWidth="1"/>
    <col min="534" max="534" width="15.28515625" style="5" customWidth="1"/>
    <col min="535" max="535" width="24.7109375" style="5" customWidth="1"/>
    <col min="536" max="536" width="10.28515625" style="5" customWidth="1"/>
    <col min="537" max="537" width="9.28515625" style="5" bestFit="1" customWidth="1"/>
    <col min="538" max="773" width="9.140625" style="5"/>
    <col min="774" max="774" width="15.85546875" style="5" customWidth="1"/>
    <col min="775" max="775" width="15.28515625" style="5" customWidth="1"/>
    <col min="776" max="776" width="16.85546875" style="5" customWidth="1"/>
    <col min="777" max="777" width="21.42578125" style="5" customWidth="1"/>
    <col min="778" max="778" width="16.7109375" style="5" customWidth="1"/>
    <col min="779" max="779" width="17.7109375" style="5" customWidth="1"/>
    <col min="780" max="780" width="16.140625" style="5" customWidth="1"/>
    <col min="781" max="781" width="27.140625" style="5" customWidth="1"/>
    <col min="782" max="782" width="12.42578125" style="5" customWidth="1"/>
    <col min="783" max="783" width="11.7109375" style="5" customWidth="1"/>
    <col min="784" max="784" width="18.140625" style="5" customWidth="1"/>
    <col min="785" max="785" width="18.28515625" style="5" customWidth="1"/>
    <col min="786" max="786" width="16.7109375" style="5" customWidth="1"/>
    <col min="787" max="787" width="17.85546875" style="5" customWidth="1"/>
    <col min="788" max="788" width="16.85546875" style="5" customWidth="1"/>
    <col min="789" max="789" width="15.7109375" style="5" bestFit="1" customWidth="1"/>
    <col min="790" max="790" width="15.28515625" style="5" customWidth="1"/>
    <col min="791" max="791" width="24.7109375" style="5" customWidth="1"/>
    <col min="792" max="792" width="10.28515625" style="5" customWidth="1"/>
    <col min="793" max="793" width="9.28515625" style="5" bestFit="1" customWidth="1"/>
    <col min="794" max="1029" width="9.140625" style="5"/>
    <col min="1030" max="1030" width="15.85546875" style="5" customWidth="1"/>
    <col min="1031" max="1031" width="15.28515625" style="5" customWidth="1"/>
    <col min="1032" max="1032" width="16.85546875" style="5" customWidth="1"/>
    <col min="1033" max="1033" width="21.42578125" style="5" customWidth="1"/>
    <col min="1034" max="1034" width="16.7109375" style="5" customWidth="1"/>
    <col min="1035" max="1035" width="17.7109375" style="5" customWidth="1"/>
    <col min="1036" max="1036" width="16.140625" style="5" customWidth="1"/>
    <col min="1037" max="1037" width="27.140625" style="5" customWidth="1"/>
    <col min="1038" max="1038" width="12.42578125" style="5" customWidth="1"/>
    <col min="1039" max="1039" width="11.7109375" style="5" customWidth="1"/>
    <col min="1040" max="1040" width="18.140625" style="5" customWidth="1"/>
    <col min="1041" max="1041" width="18.28515625" style="5" customWidth="1"/>
    <col min="1042" max="1042" width="16.7109375" style="5" customWidth="1"/>
    <col min="1043" max="1043" width="17.85546875" style="5" customWidth="1"/>
    <col min="1044" max="1044" width="16.85546875" style="5" customWidth="1"/>
    <col min="1045" max="1045" width="15.7109375" style="5" bestFit="1" customWidth="1"/>
    <col min="1046" max="1046" width="15.28515625" style="5" customWidth="1"/>
    <col min="1047" max="1047" width="24.7109375" style="5" customWidth="1"/>
    <col min="1048" max="1048" width="10.28515625" style="5" customWidth="1"/>
    <col min="1049" max="1049" width="9.28515625" style="5" bestFit="1" customWidth="1"/>
    <col min="1050" max="1285" width="9.140625" style="5"/>
    <col min="1286" max="1286" width="15.85546875" style="5" customWidth="1"/>
    <col min="1287" max="1287" width="15.28515625" style="5" customWidth="1"/>
    <col min="1288" max="1288" width="16.85546875" style="5" customWidth="1"/>
    <col min="1289" max="1289" width="21.42578125" style="5" customWidth="1"/>
    <col min="1290" max="1290" width="16.7109375" style="5" customWidth="1"/>
    <col min="1291" max="1291" width="17.7109375" style="5" customWidth="1"/>
    <col min="1292" max="1292" width="16.140625" style="5" customWidth="1"/>
    <col min="1293" max="1293" width="27.140625" style="5" customWidth="1"/>
    <col min="1294" max="1294" width="12.42578125" style="5" customWidth="1"/>
    <col min="1295" max="1295" width="11.7109375" style="5" customWidth="1"/>
    <col min="1296" max="1296" width="18.140625" style="5" customWidth="1"/>
    <col min="1297" max="1297" width="18.28515625" style="5" customWidth="1"/>
    <col min="1298" max="1298" width="16.7109375" style="5" customWidth="1"/>
    <col min="1299" max="1299" width="17.85546875" style="5" customWidth="1"/>
    <col min="1300" max="1300" width="16.85546875" style="5" customWidth="1"/>
    <col min="1301" max="1301" width="15.7109375" style="5" bestFit="1" customWidth="1"/>
    <col min="1302" max="1302" width="15.28515625" style="5" customWidth="1"/>
    <col min="1303" max="1303" width="24.7109375" style="5" customWidth="1"/>
    <col min="1304" max="1304" width="10.28515625" style="5" customWidth="1"/>
    <col min="1305" max="1305" width="9.28515625" style="5" bestFit="1" customWidth="1"/>
    <col min="1306" max="1541" width="9.140625" style="5"/>
    <col min="1542" max="1542" width="15.85546875" style="5" customWidth="1"/>
    <col min="1543" max="1543" width="15.28515625" style="5" customWidth="1"/>
    <col min="1544" max="1544" width="16.85546875" style="5" customWidth="1"/>
    <col min="1545" max="1545" width="21.42578125" style="5" customWidth="1"/>
    <col min="1546" max="1546" width="16.7109375" style="5" customWidth="1"/>
    <col min="1547" max="1547" width="17.7109375" style="5" customWidth="1"/>
    <col min="1548" max="1548" width="16.140625" style="5" customWidth="1"/>
    <col min="1549" max="1549" width="27.140625" style="5" customWidth="1"/>
    <col min="1550" max="1550" width="12.42578125" style="5" customWidth="1"/>
    <col min="1551" max="1551" width="11.7109375" style="5" customWidth="1"/>
    <col min="1552" max="1552" width="18.140625" style="5" customWidth="1"/>
    <col min="1553" max="1553" width="18.28515625" style="5" customWidth="1"/>
    <col min="1554" max="1554" width="16.7109375" style="5" customWidth="1"/>
    <col min="1555" max="1555" width="17.85546875" style="5" customWidth="1"/>
    <col min="1556" max="1556" width="16.85546875" style="5" customWidth="1"/>
    <col min="1557" max="1557" width="15.7109375" style="5" bestFit="1" customWidth="1"/>
    <col min="1558" max="1558" width="15.28515625" style="5" customWidth="1"/>
    <col min="1559" max="1559" width="24.7109375" style="5" customWidth="1"/>
    <col min="1560" max="1560" width="10.28515625" style="5" customWidth="1"/>
    <col min="1561" max="1561" width="9.28515625" style="5" bestFit="1" customWidth="1"/>
    <col min="1562" max="1797" width="9.140625" style="5"/>
    <col min="1798" max="1798" width="15.85546875" style="5" customWidth="1"/>
    <col min="1799" max="1799" width="15.28515625" style="5" customWidth="1"/>
    <col min="1800" max="1800" width="16.85546875" style="5" customWidth="1"/>
    <col min="1801" max="1801" width="21.42578125" style="5" customWidth="1"/>
    <col min="1802" max="1802" width="16.7109375" style="5" customWidth="1"/>
    <col min="1803" max="1803" width="17.7109375" style="5" customWidth="1"/>
    <col min="1804" max="1804" width="16.140625" style="5" customWidth="1"/>
    <col min="1805" max="1805" width="27.140625" style="5" customWidth="1"/>
    <col min="1806" max="1806" width="12.42578125" style="5" customWidth="1"/>
    <col min="1807" max="1807" width="11.7109375" style="5" customWidth="1"/>
    <col min="1808" max="1808" width="18.140625" style="5" customWidth="1"/>
    <col min="1809" max="1809" width="18.28515625" style="5" customWidth="1"/>
    <col min="1810" max="1810" width="16.7109375" style="5" customWidth="1"/>
    <col min="1811" max="1811" width="17.85546875" style="5" customWidth="1"/>
    <col min="1812" max="1812" width="16.85546875" style="5" customWidth="1"/>
    <col min="1813" max="1813" width="15.7109375" style="5" bestFit="1" customWidth="1"/>
    <col min="1814" max="1814" width="15.28515625" style="5" customWidth="1"/>
    <col min="1815" max="1815" width="24.7109375" style="5" customWidth="1"/>
    <col min="1816" max="1816" width="10.28515625" style="5" customWidth="1"/>
    <col min="1817" max="1817" width="9.28515625" style="5" bestFit="1" customWidth="1"/>
    <col min="1818" max="2053" width="9.140625" style="5"/>
    <col min="2054" max="2054" width="15.85546875" style="5" customWidth="1"/>
    <col min="2055" max="2055" width="15.28515625" style="5" customWidth="1"/>
    <col min="2056" max="2056" width="16.85546875" style="5" customWidth="1"/>
    <col min="2057" max="2057" width="21.42578125" style="5" customWidth="1"/>
    <col min="2058" max="2058" width="16.7109375" style="5" customWidth="1"/>
    <col min="2059" max="2059" width="17.7109375" style="5" customWidth="1"/>
    <col min="2060" max="2060" width="16.140625" style="5" customWidth="1"/>
    <col min="2061" max="2061" width="27.140625" style="5" customWidth="1"/>
    <col min="2062" max="2062" width="12.42578125" style="5" customWidth="1"/>
    <col min="2063" max="2063" width="11.7109375" style="5" customWidth="1"/>
    <col min="2064" max="2064" width="18.140625" style="5" customWidth="1"/>
    <col min="2065" max="2065" width="18.28515625" style="5" customWidth="1"/>
    <col min="2066" max="2066" width="16.7109375" style="5" customWidth="1"/>
    <col min="2067" max="2067" width="17.85546875" style="5" customWidth="1"/>
    <col min="2068" max="2068" width="16.85546875" style="5" customWidth="1"/>
    <col min="2069" max="2069" width="15.7109375" style="5" bestFit="1" customWidth="1"/>
    <col min="2070" max="2070" width="15.28515625" style="5" customWidth="1"/>
    <col min="2071" max="2071" width="24.7109375" style="5" customWidth="1"/>
    <col min="2072" max="2072" width="10.28515625" style="5" customWidth="1"/>
    <col min="2073" max="2073" width="9.28515625" style="5" bestFit="1" customWidth="1"/>
    <col min="2074" max="2309" width="9.140625" style="5"/>
    <col min="2310" max="2310" width="15.85546875" style="5" customWidth="1"/>
    <col min="2311" max="2311" width="15.28515625" style="5" customWidth="1"/>
    <col min="2312" max="2312" width="16.85546875" style="5" customWidth="1"/>
    <col min="2313" max="2313" width="21.42578125" style="5" customWidth="1"/>
    <col min="2314" max="2314" width="16.7109375" style="5" customWidth="1"/>
    <col min="2315" max="2315" width="17.7109375" style="5" customWidth="1"/>
    <col min="2316" max="2316" width="16.140625" style="5" customWidth="1"/>
    <col min="2317" max="2317" width="27.140625" style="5" customWidth="1"/>
    <col min="2318" max="2318" width="12.42578125" style="5" customWidth="1"/>
    <col min="2319" max="2319" width="11.7109375" style="5" customWidth="1"/>
    <col min="2320" max="2320" width="18.140625" style="5" customWidth="1"/>
    <col min="2321" max="2321" width="18.28515625" style="5" customWidth="1"/>
    <col min="2322" max="2322" width="16.7109375" style="5" customWidth="1"/>
    <col min="2323" max="2323" width="17.85546875" style="5" customWidth="1"/>
    <col min="2324" max="2324" width="16.85546875" style="5" customWidth="1"/>
    <col min="2325" max="2325" width="15.7109375" style="5" bestFit="1" customWidth="1"/>
    <col min="2326" max="2326" width="15.28515625" style="5" customWidth="1"/>
    <col min="2327" max="2327" width="24.7109375" style="5" customWidth="1"/>
    <col min="2328" max="2328" width="10.28515625" style="5" customWidth="1"/>
    <col min="2329" max="2329" width="9.28515625" style="5" bestFit="1" customWidth="1"/>
    <col min="2330" max="2565" width="9.140625" style="5"/>
    <col min="2566" max="2566" width="15.85546875" style="5" customWidth="1"/>
    <col min="2567" max="2567" width="15.28515625" style="5" customWidth="1"/>
    <col min="2568" max="2568" width="16.85546875" style="5" customWidth="1"/>
    <col min="2569" max="2569" width="21.42578125" style="5" customWidth="1"/>
    <col min="2570" max="2570" width="16.7109375" style="5" customWidth="1"/>
    <col min="2571" max="2571" width="17.7109375" style="5" customWidth="1"/>
    <col min="2572" max="2572" width="16.140625" style="5" customWidth="1"/>
    <col min="2573" max="2573" width="27.140625" style="5" customWidth="1"/>
    <col min="2574" max="2574" width="12.42578125" style="5" customWidth="1"/>
    <col min="2575" max="2575" width="11.7109375" style="5" customWidth="1"/>
    <col min="2576" max="2576" width="18.140625" style="5" customWidth="1"/>
    <col min="2577" max="2577" width="18.28515625" style="5" customWidth="1"/>
    <col min="2578" max="2578" width="16.7109375" style="5" customWidth="1"/>
    <col min="2579" max="2579" width="17.85546875" style="5" customWidth="1"/>
    <col min="2580" max="2580" width="16.85546875" style="5" customWidth="1"/>
    <col min="2581" max="2581" width="15.7109375" style="5" bestFit="1" customWidth="1"/>
    <col min="2582" max="2582" width="15.28515625" style="5" customWidth="1"/>
    <col min="2583" max="2583" width="24.7109375" style="5" customWidth="1"/>
    <col min="2584" max="2584" width="10.28515625" style="5" customWidth="1"/>
    <col min="2585" max="2585" width="9.28515625" style="5" bestFit="1" customWidth="1"/>
    <col min="2586" max="2821" width="9.140625" style="5"/>
    <col min="2822" max="2822" width="15.85546875" style="5" customWidth="1"/>
    <col min="2823" max="2823" width="15.28515625" style="5" customWidth="1"/>
    <col min="2824" max="2824" width="16.85546875" style="5" customWidth="1"/>
    <col min="2825" max="2825" width="21.42578125" style="5" customWidth="1"/>
    <col min="2826" max="2826" width="16.7109375" style="5" customWidth="1"/>
    <col min="2827" max="2827" width="17.7109375" style="5" customWidth="1"/>
    <col min="2828" max="2828" width="16.140625" style="5" customWidth="1"/>
    <col min="2829" max="2829" width="27.140625" style="5" customWidth="1"/>
    <col min="2830" max="2830" width="12.42578125" style="5" customWidth="1"/>
    <col min="2831" max="2831" width="11.7109375" style="5" customWidth="1"/>
    <col min="2832" max="2832" width="18.140625" style="5" customWidth="1"/>
    <col min="2833" max="2833" width="18.28515625" style="5" customWidth="1"/>
    <col min="2834" max="2834" width="16.7109375" style="5" customWidth="1"/>
    <col min="2835" max="2835" width="17.85546875" style="5" customWidth="1"/>
    <col min="2836" max="2836" width="16.85546875" style="5" customWidth="1"/>
    <col min="2837" max="2837" width="15.7109375" style="5" bestFit="1" customWidth="1"/>
    <col min="2838" max="2838" width="15.28515625" style="5" customWidth="1"/>
    <col min="2839" max="2839" width="24.7109375" style="5" customWidth="1"/>
    <col min="2840" max="2840" width="10.28515625" style="5" customWidth="1"/>
    <col min="2841" max="2841" width="9.28515625" style="5" bestFit="1" customWidth="1"/>
    <col min="2842" max="3077" width="9.140625" style="5"/>
    <col min="3078" max="3078" width="15.85546875" style="5" customWidth="1"/>
    <col min="3079" max="3079" width="15.28515625" style="5" customWidth="1"/>
    <col min="3080" max="3080" width="16.85546875" style="5" customWidth="1"/>
    <col min="3081" max="3081" width="21.42578125" style="5" customWidth="1"/>
    <col min="3082" max="3082" width="16.7109375" style="5" customWidth="1"/>
    <col min="3083" max="3083" width="17.7109375" style="5" customWidth="1"/>
    <col min="3084" max="3084" width="16.140625" style="5" customWidth="1"/>
    <col min="3085" max="3085" width="27.140625" style="5" customWidth="1"/>
    <col min="3086" max="3086" width="12.42578125" style="5" customWidth="1"/>
    <col min="3087" max="3087" width="11.7109375" style="5" customWidth="1"/>
    <col min="3088" max="3088" width="18.140625" style="5" customWidth="1"/>
    <col min="3089" max="3089" width="18.28515625" style="5" customWidth="1"/>
    <col min="3090" max="3090" width="16.7109375" style="5" customWidth="1"/>
    <col min="3091" max="3091" width="17.85546875" style="5" customWidth="1"/>
    <col min="3092" max="3092" width="16.85546875" style="5" customWidth="1"/>
    <col min="3093" max="3093" width="15.7109375" style="5" bestFit="1" customWidth="1"/>
    <col min="3094" max="3094" width="15.28515625" style="5" customWidth="1"/>
    <col min="3095" max="3095" width="24.7109375" style="5" customWidth="1"/>
    <col min="3096" max="3096" width="10.28515625" style="5" customWidth="1"/>
    <col min="3097" max="3097" width="9.28515625" style="5" bestFit="1" customWidth="1"/>
    <col min="3098" max="3333" width="9.140625" style="5"/>
    <col min="3334" max="3334" width="15.85546875" style="5" customWidth="1"/>
    <col min="3335" max="3335" width="15.28515625" style="5" customWidth="1"/>
    <col min="3336" max="3336" width="16.85546875" style="5" customWidth="1"/>
    <col min="3337" max="3337" width="21.42578125" style="5" customWidth="1"/>
    <col min="3338" max="3338" width="16.7109375" style="5" customWidth="1"/>
    <col min="3339" max="3339" width="17.7109375" style="5" customWidth="1"/>
    <col min="3340" max="3340" width="16.140625" style="5" customWidth="1"/>
    <col min="3341" max="3341" width="27.140625" style="5" customWidth="1"/>
    <col min="3342" max="3342" width="12.42578125" style="5" customWidth="1"/>
    <col min="3343" max="3343" width="11.7109375" style="5" customWidth="1"/>
    <col min="3344" max="3344" width="18.140625" style="5" customWidth="1"/>
    <col min="3345" max="3345" width="18.28515625" style="5" customWidth="1"/>
    <col min="3346" max="3346" width="16.7109375" style="5" customWidth="1"/>
    <col min="3347" max="3347" width="17.85546875" style="5" customWidth="1"/>
    <col min="3348" max="3348" width="16.85546875" style="5" customWidth="1"/>
    <col min="3349" max="3349" width="15.7109375" style="5" bestFit="1" customWidth="1"/>
    <col min="3350" max="3350" width="15.28515625" style="5" customWidth="1"/>
    <col min="3351" max="3351" width="24.7109375" style="5" customWidth="1"/>
    <col min="3352" max="3352" width="10.28515625" style="5" customWidth="1"/>
    <col min="3353" max="3353" width="9.28515625" style="5" bestFit="1" customWidth="1"/>
    <col min="3354" max="3589" width="9.140625" style="5"/>
    <col min="3590" max="3590" width="15.85546875" style="5" customWidth="1"/>
    <col min="3591" max="3591" width="15.28515625" style="5" customWidth="1"/>
    <col min="3592" max="3592" width="16.85546875" style="5" customWidth="1"/>
    <col min="3593" max="3593" width="21.42578125" style="5" customWidth="1"/>
    <col min="3594" max="3594" width="16.7109375" style="5" customWidth="1"/>
    <col min="3595" max="3595" width="17.7109375" style="5" customWidth="1"/>
    <col min="3596" max="3596" width="16.140625" style="5" customWidth="1"/>
    <col min="3597" max="3597" width="27.140625" style="5" customWidth="1"/>
    <col min="3598" max="3598" width="12.42578125" style="5" customWidth="1"/>
    <col min="3599" max="3599" width="11.7109375" style="5" customWidth="1"/>
    <col min="3600" max="3600" width="18.140625" style="5" customWidth="1"/>
    <col min="3601" max="3601" width="18.28515625" style="5" customWidth="1"/>
    <col min="3602" max="3602" width="16.7109375" style="5" customWidth="1"/>
    <col min="3603" max="3603" width="17.85546875" style="5" customWidth="1"/>
    <col min="3604" max="3604" width="16.85546875" style="5" customWidth="1"/>
    <col min="3605" max="3605" width="15.7109375" style="5" bestFit="1" customWidth="1"/>
    <col min="3606" max="3606" width="15.28515625" style="5" customWidth="1"/>
    <col min="3607" max="3607" width="24.7109375" style="5" customWidth="1"/>
    <col min="3608" max="3608" width="10.28515625" style="5" customWidth="1"/>
    <col min="3609" max="3609" width="9.28515625" style="5" bestFit="1" customWidth="1"/>
    <col min="3610" max="3845" width="9.140625" style="5"/>
    <col min="3846" max="3846" width="15.85546875" style="5" customWidth="1"/>
    <col min="3847" max="3847" width="15.28515625" style="5" customWidth="1"/>
    <col min="3848" max="3848" width="16.85546875" style="5" customWidth="1"/>
    <col min="3849" max="3849" width="21.42578125" style="5" customWidth="1"/>
    <col min="3850" max="3850" width="16.7109375" style="5" customWidth="1"/>
    <col min="3851" max="3851" width="17.7109375" style="5" customWidth="1"/>
    <col min="3852" max="3852" width="16.140625" style="5" customWidth="1"/>
    <col min="3853" max="3853" width="27.140625" style="5" customWidth="1"/>
    <col min="3854" max="3854" width="12.42578125" style="5" customWidth="1"/>
    <col min="3855" max="3855" width="11.7109375" style="5" customWidth="1"/>
    <col min="3856" max="3856" width="18.140625" style="5" customWidth="1"/>
    <col min="3857" max="3857" width="18.28515625" style="5" customWidth="1"/>
    <col min="3858" max="3858" width="16.7109375" style="5" customWidth="1"/>
    <col min="3859" max="3859" width="17.85546875" style="5" customWidth="1"/>
    <col min="3860" max="3860" width="16.85546875" style="5" customWidth="1"/>
    <col min="3861" max="3861" width="15.7109375" style="5" bestFit="1" customWidth="1"/>
    <col min="3862" max="3862" width="15.28515625" style="5" customWidth="1"/>
    <col min="3863" max="3863" width="24.7109375" style="5" customWidth="1"/>
    <col min="3864" max="3864" width="10.28515625" style="5" customWidth="1"/>
    <col min="3865" max="3865" width="9.28515625" style="5" bestFit="1" customWidth="1"/>
    <col min="3866" max="4101" width="9.140625" style="5"/>
    <col min="4102" max="4102" width="15.85546875" style="5" customWidth="1"/>
    <col min="4103" max="4103" width="15.28515625" style="5" customWidth="1"/>
    <col min="4104" max="4104" width="16.85546875" style="5" customWidth="1"/>
    <col min="4105" max="4105" width="21.42578125" style="5" customWidth="1"/>
    <col min="4106" max="4106" width="16.7109375" style="5" customWidth="1"/>
    <col min="4107" max="4107" width="17.7109375" style="5" customWidth="1"/>
    <col min="4108" max="4108" width="16.140625" style="5" customWidth="1"/>
    <col min="4109" max="4109" width="27.140625" style="5" customWidth="1"/>
    <col min="4110" max="4110" width="12.42578125" style="5" customWidth="1"/>
    <col min="4111" max="4111" width="11.7109375" style="5" customWidth="1"/>
    <col min="4112" max="4112" width="18.140625" style="5" customWidth="1"/>
    <col min="4113" max="4113" width="18.28515625" style="5" customWidth="1"/>
    <col min="4114" max="4114" width="16.7109375" style="5" customWidth="1"/>
    <col min="4115" max="4115" width="17.85546875" style="5" customWidth="1"/>
    <col min="4116" max="4116" width="16.85546875" style="5" customWidth="1"/>
    <col min="4117" max="4117" width="15.7109375" style="5" bestFit="1" customWidth="1"/>
    <col min="4118" max="4118" width="15.28515625" style="5" customWidth="1"/>
    <col min="4119" max="4119" width="24.7109375" style="5" customWidth="1"/>
    <col min="4120" max="4120" width="10.28515625" style="5" customWidth="1"/>
    <col min="4121" max="4121" width="9.28515625" style="5" bestFit="1" customWidth="1"/>
    <col min="4122" max="4357" width="9.140625" style="5"/>
    <col min="4358" max="4358" width="15.85546875" style="5" customWidth="1"/>
    <col min="4359" max="4359" width="15.28515625" style="5" customWidth="1"/>
    <col min="4360" max="4360" width="16.85546875" style="5" customWidth="1"/>
    <col min="4361" max="4361" width="21.42578125" style="5" customWidth="1"/>
    <col min="4362" max="4362" width="16.7109375" style="5" customWidth="1"/>
    <col min="4363" max="4363" width="17.7109375" style="5" customWidth="1"/>
    <col min="4364" max="4364" width="16.140625" style="5" customWidth="1"/>
    <col min="4365" max="4365" width="27.140625" style="5" customWidth="1"/>
    <col min="4366" max="4366" width="12.42578125" style="5" customWidth="1"/>
    <col min="4367" max="4367" width="11.7109375" style="5" customWidth="1"/>
    <col min="4368" max="4368" width="18.140625" style="5" customWidth="1"/>
    <col min="4369" max="4369" width="18.28515625" style="5" customWidth="1"/>
    <col min="4370" max="4370" width="16.7109375" style="5" customWidth="1"/>
    <col min="4371" max="4371" width="17.85546875" style="5" customWidth="1"/>
    <col min="4372" max="4372" width="16.85546875" style="5" customWidth="1"/>
    <col min="4373" max="4373" width="15.7109375" style="5" bestFit="1" customWidth="1"/>
    <col min="4374" max="4374" width="15.28515625" style="5" customWidth="1"/>
    <col min="4375" max="4375" width="24.7109375" style="5" customWidth="1"/>
    <col min="4376" max="4376" width="10.28515625" style="5" customWidth="1"/>
    <col min="4377" max="4377" width="9.28515625" style="5" bestFit="1" customWidth="1"/>
    <col min="4378" max="4613" width="9.140625" style="5"/>
    <col min="4614" max="4614" width="15.85546875" style="5" customWidth="1"/>
    <col min="4615" max="4615" width="15.28515625" style="5" customWidth="1"/>
    <col min="4616" max="4616" width="16.85546875" style="5" customWidth="1"/>
    <col min="4617" max="4617" width="21.42578125" style="5" customWidth="1"/>
    <col min="4618" max="4618" width="16.7109375" style="5" customWidth="1"/>
    <col min="4619" max="4619" width="17.7109375" style="5" customWidth="1"/>
    <col min="4620" max="4620" width="16.140625" style="5" customWidth="1"/>
    <col min="4621" max="4621" width="27.140625" style="5" customWidth="1"/>
    <col min="4622" max="4622" width="12.42578125" style="5" customWidth="1"/>
    <col min="4623" max="4623" width="11.7109375" style="5" customWidth="1"/>
    <col min="4624" max="4624" width="18.140625" style="5" customWidth="1"/>
    <col min="4625" max="4625" width="18.28515625" style="5" customWidth="1"/>
    <col min="4626" max="4626" width="16.7109375" style="5" customWidth="1"/>
    <col min="4627" max="4627" width="17.85546875" style="5" customWidth="1"/>
    <col min="4628" max="4628" width="16.85546875" style="5" customWidth="1"/>
    <col min="4629" max="4629" width="15.7109375" style="5" bestFit="1" customWidth="1"/>
    <col min="4630" max="4630" width="15.28515625" style="5" customWidth="1"/>
    <col min="4631" max="4631" width="24.7109375" style="5" customWidth="1"/>
    <col min="4632" max="4632" width="10.28515625" style="5" customWidth="1"/>
    <col min="4633" max="4633" width="9.28515625" style="5" bestFit="1" customWidth="1"/>
    <col min="4634" max="4869" width="9.140625" style="5"/>
    <col min="4870" max="4870" width="15.85546875" style="5" customWidth="1"/>
    <col min="4871" max="4871" width="15.28515625" style="5" customWidth="1"/>
    <col min="4872" max="4872" width="16.85546875" style="5" customWidth="1"/>
    <col min="4873" max="4873" width="21.42578125" style="5" customWidth="1"/>
    <col min="4874" max="4874" width="16.7109375" style="5" customWidth="1"/>
    <col min="4875" max="4875" width="17.7109375" style="5" customWidth="1"/>
    <col min="4876" max="4876" width="16.140625" style="5" customWidth="1"/>
    <col min="4877" max="4877" width="27.140625" style="5" customWidth="1"/>
    <col min="4878" max="4878" width="12.42578125" style="5" customWidth="1"/>
    <col min="4879" max="4879" width="11.7109375" style="5" customWidth="1"/>
    <col min="4880" max="4880" width="18.140625" style="5" customWidth="1"/>
    <col min="4881" max="4881" width="18.28515625" style="5" customWidth="1"/>
    <col min="4882" max="4882" width="16.7109375" style="5" customWidth="1"/>
    <col min="4883" max="4883" width="17.85546875" style="5" customWidth="1"/>
    <col min="4884" max="4884" width="16.85546875" style="5" customWidth="1"/>
    <col min="4885" max="4885" width="15.7109375" style="5" bestFit="1" customWidth="1"/>
    <col min="4886" max="4886" width="15.28515625" style="5" customWidth="1"/>
    <col min="4887" max="4887" width="24.7109375" style="5" customWidth="1"/>
    <col min="4888" max="4888" width="10.28515625" style="5" customWidth="1"/>
    <col min="4889" max="4889" width="9.28515625" style="5" bestFit="1" customWidth="1"/>
    <col min="4890" max="5125" width="9.140625" style="5"/>
    <col min="5126" max="5126" width="15.85546875" style="5" customWidth="1"/>
    <col min="5127" max="5127" width="15.28515625" style="5" customWidth="1"/>
    <col min="5128" max="5128" width="16.85546875" style="5" customWidth="1"/>
    <col min="5129" max="5129" width="21.42578125" style="5" customWidth="1"/>
    <col min="5130" max="5130" width="16.7109375" style="5" customWidth="1"/>
    <col min="5131" max="5131" width="17.7109375" style="5" customWidth="1"/>
    <col min="5132" max="5132" width="16.140625" style="5" customWidth="1"/>
    <col min="5133" max="5133" width="27.140625" style="5" customWidth="1"/>
    <col min="5134" max="5134" width="12.42578125" style="5" customWidth="1"/>
    <col min="5135" max="5135" width="11.7109375" style="5" customWidth="1"/>
    <col min="5136" max="5136" width="18.140625" style="5" customWidth="1"/>
    <col min="5137" max="5137" width="18.28515625" style="5" customWidth="1"/>
    <col min="5138" max="5138" width="16.7109375" style="5" customWidth="1"/>
    <col min="5139" max="5139" width="17.85546875" style="5" customWidth="1"/>
    <col min="5140" max="5140" width="16.85546875" style="5" customWidth="1"/>
    <col min="5141" max="5141" width="15.7109375" style="5" bestFit="1" customWidth="1"/>
    <col min="5142" max="5142" width="15.28515625" style="5" customWidth="1"/>
    <col min="5143" max="5143" width="24.7109375" style="5" customWidth="1"/>
    <col min="5144" max="5144" width="10.28515625" style="5" customWidth="1"/>
    <col min="5145" max="5145" width="9.28515625" style="5" bestFit="1" customWidth="1"/>
    <col min="5146" max="5381" width="9.140625" style="5"/>
    <col min="5382" max="5382" width="15.85546875" style="5" customWidth="1"/>
    <col min="5383" max="5383" width="15.28515625" style="5" customWidth="1"/>
    <col min="5384" max="5384" width="16.85546875" style="5" customWidth="1"/>
    <col min="5385" max="5385" width="21.42578125" style="5" customWidth="1"/>
    <col min="5386" max="5386" width="16.7109375" style="5" customWidth="1"/>
    <col min="5387" max="5387" width="17.7109375" style="5" customWidth="1"/>
    <col min="5388" max="5388" width="16.140625" style="5" customWidth="1"/>
    <col min="5389" max="5389" width="27.140625" style="5" customWidth="1"/>
    <col min="5390" max="5390" width="12.42578125" style="5" customWidth="1"/>
    <col min="5391" max="5391" width="11.7109375" style="5" customWidth="1"/>
    <col min="5392" max="5392" width="18.140625" style="5" customWidth="1"/>
    <col min="5393" max="5393" width="18.28515625" style="5" customWidth="1"/>
    <col min="5394" max="5394" width="16.7109375" style="5" customWidth="1"/>
    <col min="5395" max="5395" width="17.85546875" style="5" customWidth="1"/>
    <col min="5396" max="5396" width="16.85546875" style="5" customWidth="1"/>
    <col min="5397" max="5397" width="15.7109375" style="5" bestFit="1" customWidth="1"/>
    <col min="5398" max="5398" width="15.28515625" style="5" customWidth="1"/>
    <col min="5399" max="5399" width="24.7109375" style="5" customWidth="1"/>
    <col min="5400" max="5400" width="10.28515625" style="5" customWidth="1"/>
    <col min="5401" max="5401" width="9.28515625" style="5" bestFit="1" customWidth="1"/>
    <col min="5402" max="5637" width="9.140625" style="5"/>
    <col min="5638" max="5638" width="15.85546875" style="5" customWidth="1"/>
    <col min="5639" max="5639" width="15.28515625" style="5" customWidth="1"/>
    <col min="5640" max="5640" width="16.85546875" style="5" customWidth="1"/>
    <col min="5641" max="5641" width="21.42578125" style="5" customWidth="1"/>
    <col min="5642" max="5642" width="16.7109375" style="5" customWidth="1"/>
    <col min="5643" max="5643" width="17.7109375" style="5" customWidth="1"/>
    <col min="5644" max="5644" width="16.140625" style="5" customWidth="1"/>
    <col min="5645" max="5645" width="27.140625" style="5" customWidth="1"/>
    <col min="5646" max="5646" width="12.42578125" style="5" customWidth="1"/>
    <col min="5647" max="5647" width="11.7109375" style="5" customWidth="1"/>
    <col min="5648" max="5648" width="18.140625" style="5" customWidth="1"/>
    <col min="5649" max="5649" width="18.28515625" style="5" customWidth="1"/>
    <col min="5650" max="5650" width="16.7109375" style="5" customWidth="1"/>
    <col min="5651" max="5651" width="17.85546875" style="5" customWidth="1"/>
    <col min="5652" max="5652" width="16.85546875" style="5" customWidth="1"/>
    <col min="5653" max="5653" width="15.7109375" style="5" bestFit="1" customWidth="1"/>
    <col min="5654" max="5654" width="15.28515625" style="5" customWidth="1"/>
    <col min="5655" max="5655" width="24.7109375" style="5" customWidth="1"/>
    <col min="5656" max="5656" width="10.28515625" style="5" customWidth="1"/>
    <col min="5657" max="5657" width="9.28515625" style="5" bestFit="1" customWidth="1"/>
    <col min="5658" max="5893" width="9.140625" style="5"/>
    <col min="5894" max="5894" width="15.85546875" style="5" customWidth="1"/>
    <col min="5895" max="5895" width="15.28515625" style="5" customWidth="1"/>
    <col min="5896" max="5896" width="16.85546875" style="5" customWidth="1"/>
    <col min="5897" max="5897" width="21.42578125" style="5" customWidth="1"/>
    <col min="5898" max="5898" width="16.7109375" style="5" customWidth="1"/>
    <col min="5899" max="5899" width="17.7109375" style="5" customWidth="1"/>
    <col min="5900" max="5900" width="16.140625" style="5" customWidth="1"/>
    <col min="5901" max="5901" width="27.140625" style="5" customWidth="1"/>
    <col min="5902" max="5902" width="12.42578125" style="5" customWidth="1"/>
    <col min="5903" max="5903" width="11.7109375" style="5" customWidth="1"/>
    <col min="5904" max="5904" width="18.140625" style="5" customWidth="1"/>
    <col min="5905" max="5905" width="18.28515625" style="5" customWidth="1"/>
    <col min="5906" max="5906" width="16.7109375" style="5" customWidth="1"/>
    <col min="5907" max="5907" width="17.85546875" style="5" customWidth="1"/>
    <col min="5908" max="5908" width="16.85546875" style="5" customWidth="1"/>
    <col min="5909" max="5909" width="15.7109375" style="5" bestFit="1" customWidth="1"/>
    <col min="5910" max="5910" width="15.28515625" style="5" customWidth="1"/>
    <col min="5911" max="5911" width="24.7109375" style="5" customWidth="1"/>
    <col min="5912" max="5912" width="10.28515625" style="5" customWidth="1"/>
    <col min="5913" max="5913" width="9.28515625" style="5" bestFit="1" customWidth="1"/>
    <col min="5914" max="6149" width="9.140625" style="5"/>
    <col min="6150" max="6150" width="15.85546875" style="5" customWidth="1"/>
    <col min="6151" max="6151" width="15.28515625" style="5" customWidth="1"/>
    <col min="6152" max="6152" width="16.85546875" style="5" customWidth="1"/>
    <col min="6153" max="6153" width="21.42578125" style="5" customWidth="1"/>
    <col min="6154" max="6154" width="16.7109375" style="5" customWidth="1"/>
    <col min="6155" max="6155" width="17.7109375" style="5" customWidth="1"/>
    <col min="6156" max="6156" width="16.140625" style="5" customWidth="1"/>
    <col min="6157" max="6157" width="27.140625" style="5" customWidth="1"/>
    <col min="6158" max="6158" width="12.42578125" style="5" customWidth="1"/>
    <col min="6159" max="6159" width="11.7109375" style="5" customWidth="1"/>
    <col min="6160" max="6160" width="18.140625" style="5" customWidth="1"/>
    <col min="6161" max="6161" width="18.28515625" style="5" customWidth="1"/>
    <col min="6162" max="6162" width="16.7109375" style="5" customWidth="1"/>
    <col min="6163" max="6163" width="17.85546875" style="5" customWidth="1"/>
    <col min="6164" max="6164" width="16.85546875" style="5" customWidth="1"/>
    <col min="6165" max="6165" width="15.7109375" style="5" bestFit="1" customWidth="1"/>
    <col min="6166" max="6166" width="15.28515625" style="5" customWidth="1"/>
    <col min="6167" max="6167" width="24.7109375" style="5" customWidth="1"/>
    <col min="6168" max="6168" width="10.28515625" style="5" customWidth="1"/>
    <col min="6169" max="6169" width="9.28515625" style="5" bestFit="1" customWidth="1"/>
    <col min="6170" max="6405" width="9.140625" style="5"/>
    <col min="6406" max="6406" width="15.85546875" style="5" customWidth="1"/>
    <col min="6407" max="6407" width="15.28515625" style="5" customWidth="1"/>
    <col min="6408" max="6408" width="16.85546875" style="5" customWidth="1"/>
    <col min="6409" max="6409" width="21.42578125" style="5" customWidth="1"/>
    <col min="6410" max="6410" width="16.7109375" style="5" customWidth="1"/>
    <col min="6411" max="6411" width="17.7109375" style="5" customWidth="1"/>
    <col min="6412" max="6412" width="16.140625" style="5" customWidth="1"/>
    <col min="6413" max="6413" width="27.140625" style="5" customWidth="1"/>
    <col min="6414" max="6414" width="12.42578125" style="5" customWidth="1"/>
    <col min="6415" max="6415" width="11.7109375" style="5" customWidth="1"/>
    <col min="6416" max="6416" width="18.140625" style="5" customWidth="1"/>
    <col min="6417" max="6417" width="18.28515625" style="5" customWidth="1"/>
    <col min="6418" max="6418" width="16.7109375" style="5" customWidth="1"/>
    <col min="6419" max="6419" width="17.85546875" style="5" customWidth="1"/>
    <col min="6420" max="6420" width="16.85546875" style="5" customWidth="1"/>
    <col min="6421" max="6421" width="15.7109375" style="5" bestFit="1" customWidth="1"/>
    <col min="6422" max="6422" width="15.28515625" style="5" customWidth="1"/>
    <col min="6423" max="6423" width="24.7109375" style="5" customWidth="1"/>
    <col min="6424" max="6424" width="10.28515625" style="5" customWidth="1"/>
    <col min="6425" max="6425" width="9.28515625" style="5" bestFit="1" customWidth="1"/>
    <col min="6426" max="6661" width="9.140625" style="5"/>
    <col min="6662" max="6662" width="15.85546875" style="5" customWidth="1"/>
    <col min="6663" max="6663" width="15.28515625" style="5" customWidth="1"/>
    <col min="6664" max="6664" width="16.85546875" style="5" customWidth="1"/>
    <col min="6665" max="6665" width="21.42578125" style="5" customWidth="1"/>
    <col min="6666" max="6666" width="16.7109375" style="5" customWidth="1"/>
    <col min="6667" max="6667" width="17.7109375" style="5" customWidth="1"/>
    <col min="6668" max="6668" width="16.140625" style="5" customWidth="1"/>
    <col min="6669" max="6669" width="27.140625" style="5" customWidth="1"/>
    <col min="6670" max="6670" width="12.42578125" style="5" customWidth="1"/>
    <col min="6671" max="6671" width="11.7109375" style="5" customWidth="1"/>
    <col min="6672" max="6672" width="18.140625" style="5" customWidth="1"/>
    <col min="6673" max="6673" width="18.28515625" style="5" customWidth="1"/>
    <col min="6674" max="6674" width="16.7109375" style="5" customWidth="1"/>
    <col min="6675" max="6675" width="17.85546875" style="5" customWidth="1"/>
    <col min="6676" max="6676" width="16.85546875" style="5" customWidth="1"/>
    <col min="6677" max="6677" width="15.7109375" style="5" bestFit="1" customWidth="1"/>
    <col min="6678" max="6678" width="15.28515625" style="5" customWidth="1"/>
    <col min="6679" max="6679" width="24.7109375" style="5" customWidth="1"/>
    <col min="6680" max="6680" width="10.28515625" style="5" customWidth="1"/>
    <col min="6681" max="6681" width="9.28515625" style="5" bestFit="1" customWidth="1"/>
    <col min="6682" max="6917" width="9.140625" style="5"/>
    <col min="6918" max="6918" width="15.85546875" style="5" customWidth="1"/>
    <col min="6919" max="6919" width="15.28515625" style="5" customWidth="1"/>
    <col min="6920" max="6920" width="16.85546875" style="5" customWidth="1"/>
    <col min="6921" max="6921" width="21.42578125" style="5" customWidth="1"/>
    <col min="6922" max="6922" width="16.7109375" style="5" customWidth="1"/>
    <col min="6923" max="6923" width="17.7109375" style="5" customWidth="1"/>
    <col min="6924" max="6924" width="16.140625" style="5" customWidth="1"/>
    <col min="6925" max="6925" width="27.140625" style="5" customWidth="1"/>
    <col min="6926" max="6926" width="12.42578125" style="5" customWidth="1"/>
    <col min="6927" max="6927" width="11.7109375" style="5" customWidth="1"/>
    <col min="6928" max="6928" width="18.140625" style="5" customWidth="1"/>
    <col min="6929" max="6929" width="18.28515625" style="5" customWidth="1"/>
    <col min="6930" max="6930" width="16.7109375" style="5" customWidth="1"/>
    <col min="6931" max="6931" width="17.85546875" style="5" customWidth="1"/>
    <col min="6932" max="6932" width="16.85546875" style="5" customWidth="1"/>
    <col min="6933" max="6933" width="15.7109375" style="5" bestFit="1" customWidth="1"/>
    <col min="6934" max="6934" width="15.28515625" style="5" customWidth="1"/>
    <col min="6935" max="6935" width="24.7109375" style="5" customWidth="1"/>
    <col min="6936" max="6936" width="10.28515625" style="5" customWidth="1"/>
    <col min="6937" max="6937" width="9.28515625" style="5" bestFit="1" customWidth="1"/>
    <col min="6938" max="7173" width="9.140625" style="5"/>
    <col min="7174" max="7174" width="15.85546875" style="5" customWidth="1"/>
    <col min="7175" max="7175" width="15.28515625" style="5" customWidth="1"/>
    <col min="7176" max="7176" width="16.85546875" style="5" customWidth="1"/>
    <col min="7177" max="7177" width="21.42578125" style="5" customWidth="1"/>
    <col min="7178" max="7178" width="16.7109375" style="5" customWidth="1"/>
    <col min="7179" max="7179" width="17.7109375" style="5" customWidth="1"/>
    <col min="7180" max="7180" width="16.140625" style="5" customWidth="1"/>
    <col min="7181" max="7181" width="27.140625" style="5" customWidth="1"/>
    <col min="7182" max="7182" width="12.42578125" style="5" customWidth="1"/>
    <col min="7183" max="7183" width="11.7109375" style="5" customWidth="1"/>
    <col min="7184" max="7184" width="18.140625" style="5" customWidth="1"/>
    <col min="7185" max="7185" width="18.28515625" style="5" customWidth="1"/>
    <col min="7186" max="7186" width="16.7109375" style="5" customWidth="1"/>
    <col min="7187" max="7187" width="17.85546875" style="5" customWidth="1"/>
    <col min="7188" max="7188" width="16.85546875" style="5" customWidth="1"/>
    <col min="7189" max="7189" width="15.7109375" style="5" bestFit="1" customWidth="1"/>
    <col min="7190" max="7190" width="15.28515625" style="5" customWidth="1"/>
    <col min="7191" max="7191" width="24.7109375" style="5" customWidth="1"/>
    <col min="7192" max="7192" width="10.28515625" style="5" customWidth="1"/>
    <col min="7193" max="7193" width="9.28515625" style="5" bestFit="1" customWidth="1"/>
    <col min="7194" max="7429" width="9.140625" style="5"/>
    <col min="7430" max="7430" width="15.85546875" style="5" customWidth="1"/>
    <col min="7431" max="7431" width="15.28515625" style="5" customWidth="1"/>
    <col min="7432" max="7432" width="16.85546875" style="5" customWidth="1"/>
    <col min="7433" max="7433" width="21.42578125" style="5" customWidth="1"/>
    <col min="7434" max="7434" width="16.7109375" style="5" customWidth="1"/>
    <col min="7435" max="7435" width="17.7109375" style="5" customWidth="1"/>
    <col min="7436" max="7436" width="16.140625" style="5" customWidth="1"/>
    <col min="7437" max="7437" width="27.140625" style="5" customWidth="1"/>
    <col min="7438" max="7438" width="12.42578125" style="5" customWidth="1"/>
    <col min="7439" max="7439" width="11.7109375" style="5" customWidth="1"/>
    <col min="7440" max="7440" width="18.140625" style="5" customWidth="1"/>
    <col min="7441" max="7441" width="18.28515625" style="5" customWidth="1"/>
    <col min="7442" max="7442" width="16.7109375" style="5" customWidth="1"/>
    <col min="7443" max="7443" width="17.85546875" style="5" customWidth="1"/>
    <col min="7444" max="7444" width="16.85546875" style="5" customWidth="1"/>
    <col min="7445" max="7445" width="15.7109375" style="5" bestFit="1" customWidth="1"/>
    <col min="7446" max="7446" width="15.28515625" style="5" customWidth="1"/>
    <col min="7447" max="7447" width="24.7109375" style="5" customWidth="1"/>
    <col min="7448" max="7448" width="10.28515625" style="5" customWidth="1"/>
    <col min="7449" max="7449" width="9.28515625" style="5" bestFit="1" customWidth="1"/>
    <col min="7450" max="7685" width="9.140625" style="5"/>
    <col min="7686" max="7686" width="15.85546875" style="5" customWidth="1"/>
    <col min="7687" max="7687" width="15.28515625" style="5" customWidth="1"/>
    <col min="7688" max="7688" width="16.85546875" style="5" customWidth="1"/>
    <col min="7689" max="7689" width="21.42578125" style="5" customWidth="1"/>
    <col min="7690" max="7690" width="16.7109375" style="5" customWidth="1"/>
    <col min="7691" max="7691" width="17.7109375" style="5" customWidth="1"/>
    <col min="7692" max="7692" width="16.140625" style="5" customWidth="1"/>
    <col min="7693" max="7693" width="27.140625" style="5" customWidth="1"/>
    <col min="7694" max="7694" width="12.42578125" style="5" customWidth="1"/>
    <col min="7695" max="7695" width="11.7109375" style="5" customWidth="1"/>
    <col min="7696" max="7696" width="18.140625" style="5" customWidth="1"/>
    <col min="7697" max="7697" width="18.28515625" style="5" customWidth="1"/>
    <col min="7698" max="7698" width="16.7109375" style="5" customWidth="1"/>
    <col min="7699" max="7699" width="17.85546875" style="5" customWidth="1"/>
    <col min="7700" max="7700" width="16.85546875" style="5" customWidth="1"/>
    <col min="7701" max="7701" width="15.7109375" style="5" bestFit="1" customWidth="1"/>
    <col min="7702" max="7702" width="15.28515625" style="5" customWidth="1"/>
    <col min="7703" max="7703" width="24.7109375" style="5" customWidth="1"/>
    <col min="7704" max="7704" width="10.28515625" style="5" customWidth="1"/>
    <col min="7705" max="7705" width="9.28515625" style="5" bestFit="1" customWidth="1"/>
    <col min="7706" max="7941" width="9.140625" style="5"/>
    <col min="7942" max="7942" width="15.85546875" style="5" customWidth="1"/>
    <col min="7943" max="7943" width="15.28515625" style="5" customWidth="1"/>
    <col min="7944" max="7944" width="16.85546875" style="5" customWidth="1"/>
    <col min="7945" max="7945" width="21.42578125" style="5" customWidth="1"/>
    <col min="7946" max="7946" width="16.7109375" style="5" customWidth="1"/>
    <col min="7947" max="7947" width="17.7109375" style="5" customWidth="1"/>
    <col min="7948" max="7948" width="16.140625" style="5" customWidth="1"/>
    <col min="7949" max="7949" width="27.140625" style="5" customWidth="1"/>
    <col min="7950" max="7950" width="12.42578125" style="5" customWidth="1"/>
    <col min="7951" max="7951" width="11.7109375" style="5" customWidth="1"/>
    <col min="7952" max="7952" width="18.140625" style="5" customWidth="1"/>
    <col min="7953" max="7953" width="18.28515625" style="5" customWidth="1"/>
    <col min="7954" max="7954" width="16.7109375" style="5" customWidth="1"/>
    <col min="7955" max="7955" width="17.85546875" style="5" customWidth="1"/>
    <col min="7956" max="7956" width="16.85546875" style="5" customWidth="1"/>
    <col min="7957" max="7957" width="15.7109375" style="5" bestFit="1" customWidth="1"/>
    <col min="7958" max="7958" width="15.28515625" style="5" customWidth="1"/>
    <col min="7959" max="7959" width="24.7109375" style="5" customWidth="1"/>
    <col min="7960" max="7960" width="10.28515625" style="5" customWidth="1"/>
    <col min="7961" max="7961" width="9.28515625" style="5" bestFit="1" customWidth="1"/>
    <col min="7962" max="8197" width="9.140625" style="5"/>
    <col min="8198" max="8198" width="15.85546875" style="5" customWidth="1"/>
    <col min="8199" max="8199" width="15.28515625" style="5" customWidth="1"/>
    <col min="8200" max="8200" width="16.85546875" style="5" customWidth="1"/>
    <col min="8201" max="8201" width="21.42578125" style="5" customWidth="1"/>
    <col min="8202" max="8202" width="16.7109375" style="5" customWidth="1"/>
    <col min="8203" max="8203" width="17.7109375" style="5" customWidth="1"/>
    <col min="8204" max="8204" width="16.140625" style="5" customWidth="1"/>
    <col min="8205" max="8205" width="27.140625" style="5" customWidth="1"/>
    <col min="8206" max="8206" width="12.42578125" style="5" customWidth="1"/>
    <col min="8207" max="8207" width="11.7109375" style="5" customWidth="1"/>
    <col min="8208" max="8208" width="18.140625" style="5" customWidth="1"/>
    <col min="8209" max="8209" width="18.28515625" style="5" customWidth="1"/>
    <col min="8210" max="8210" width="16.7109375" style="5" customWidth="1"/>
    <col min="8211" max="8211" width="17.85546875" style="5" customWidth="1"/>
    <col min="8212" max="8212" width="16.85546875" style="5" customWidth="1"/>
    <col min="8213" max="8213" width="15.7109375" style="5" bestFit="1" customWidth="1"/>
    <col min="8214" max="8214" width="15.28515625" style="5" customWidth="1"/>
    <col min="8215" max="8215" width="24.7109375" style="5" customWidth="1"/>
    <col min="8216" max="8216" width="10.28515625" style="5" customWidth="1"/>
    <col min="8217" max="8217" width="9.28515625" style="5" bestFit="1" customWidth="1"/>
    <col min="8218" max="8453" width="9.140625" style="5"/>
    <col min="8454" max="8454" width="15.85546875" style="5" customWidth="1"/>
    <col min="8455" max="8455" width="15.28515625" style="5" customWidth="1"/>
    <col min="8456" max="8456" width="16.85546875" style="5" customWidth="1"/>
    <col min="8457" max="8457" width="21.42578125" style="5" customWidth="1"/>
    <col min="8458" max="8458" width="16.7109375" style="5" customWidth="1"/>
    <col min="8459" max="8459" width="17.7109375" style="5" customWidth="1"/>
    <col min="8460" max="8460" width="16.140625" style="5" customWidth="1"/>
    <col min="8461" max="8461" width="27.140625" style="5" customWidth="1"/>
    <col min="8462" max="8462" width="12.42578125" style="5" customWidth="1"/>
    <col min="8463" max="8463" width="11.7109375" style="5" customWidth="1"/>
    <col min="8464" max="8464" width="18.140625" style="5" customWidth="1"/>
    <col min="8465" max="8465" width="18.28515625" style="5" customWidth="1"/>
    <col min="8466" max="8466" width="16.7109375" style="5" customWidth="1"/>
    <col min="8467" max="8467" width="17.85546875" style="5" customWidth="1"/>
    <col min="8468" max="8468" width="16.85546875" style="5" customWidth="1"/>
    <col min="8469" max="8469" width="15.7109375" style="5" bestFit="1" customWidth="1"/>
    <col min="8470" max="8470" width="15.28515625" style="5" customWidth="1"/>
    <col min="8471" max="8471" width="24.7109375" style="5" customWidth="1"/>
    <col min="8472" max="8472" width="10.28515625" style="5" customWidth="1"/>
    <col min="8473" max="8473" width="9.28515625" style="5" bestFit="1" customWidth="1"/>
    <col min="8474" max="8709" width="9.140625" style="5"/>
    <col min="8710" max="8710" width="15.85546875" style="5" customWidth="1"/>
    <col min="8711" max="8711" width="15.28515625" style="5" customWidth="1"/>
    <col min="8712" max="8712" width="16.85546875" style="5" customWidth="1"/>
    <col min="8713" max="8713" width="21.42578125" style="5" customWidth="1"/>
    <col min="8714" max="8714" width="16.7109375" style="5" customWidth="1"/>
    <col min="8715" max="8715" width="17.7109375" style="5" customWidth="1"/>
    <col min="8716" max="8716" width="16.140625" style="5" customWidth="1"/>
    <col min="8717" max="8717" width="27.140625" style="5" customWidth="1"/>
    <col min="8718" max="8718" width="12.42578125" style="5" customWidth="1"/>
    <col min="8719" max="8719" width="11.7109375" style="5" customWidth="1"/>
    <col min="8720" max="8720" width="18.140625" style="5" customWidth="1"/>
    <col min="8721" max="8721" width="18.28515625" style="5" customWidth="1"/>
    <col min="8722" max="8722" width="16.7109375" style="5" customWidth="1"/>
    <col min="8723" max="8723" width="17.85546875" style="5" customWidth="1"/>
    <col min="8724" max="8724" width="16.85546875" style="5" customWidth="1"/>
    <col min="8725" max="8725" width="15.7109375" style="5" bestFit="1" customWidth="1"/>
    <col min="8726" max="8726" width="15.28515625" style="5" customWidth="1"/>
    <col min="8727" max="8727" width="24.7109375" style="5" customWidth="1"/>
    <col min="8728" max="8728" width="10.28515625" style="5" customWidth="1"/>
    <col min="8729" max="8729" width="9.28515625" style="5" bestFit="1" customWidth="1"/>
    <col min="8730" max="8965" width="9.140625" style="5"/>
    <col min="8966" max="8966" width="15.85546875" style="5" customWidth="1"/>
    <col min="8967" max="8967" width="15.28515625" style="5" customWidth="1"/>
    <col min="8968" max="8968" width="16.85546875" style="5" customWidth="1"/>
    <col min="8969" max="8969" width="21.42578125" style="5" customWidth="1"/>
    <col min="8970" max="8970" width="16.7109375" style="5" customWidth="1"/>
    <col min="8971" max="8971" width="17.7109375" style="5" customWidth="1"/>
    <col min="8972" max="8972" width="16.140625" style="5" customWidth="1"/>
    <col min="8973" max="8973" width="27.140625" style="5" customWidth="1"/>
    <col min="8974" max="8974" width="12.42578125" style="5" customWidth="1"/>
    <col min="8975" max="8975" width="11.7109375" style="5" customWidth="1"/>
    <col min="8976" max="8976" width="18.140625" style="5" customWidth="1"/>
    <col min="8977" max="8977" width="18.28515625" style="5" customWidth="1"/>
    <col min="8978" max="8978" width="16.7109375" style="5" customWidth="1"/>
    <col min="8979" max="8979" width="17.85546875" style="5" customWidth="1"/>
    <col min="8980" max="8980" width="16.85546875" style="5" customWidth="1"/>
    <col min="8981" max="8981" width="15.7109375" style="5" bestFit="1" customWidth="1"/>
    <col min="8982" max="8982" width="15.28515625" style="5" customWidth="1"/>
    <col min="8983" max="8983" width="24.7109375" style="5" customWidth="1"/>
    <col min="8984" max="8984" width="10.28515625" style="5" customWidth="1"/>
    <col min="8985" max="8985" width="9.28515625" style="5" bestFit="1" customWidth="1"/>
    <col min="8986" max="9221" width="9.140625" style="5"/>
    <col min="9222" max="9222" width="15.85546875" style="5" customWidth="1"/>
    <col min="9223" max="9223" width="15.28515625" style="5" customWidth="1"/>
    <col min="9224" max="9224" width="16.85546875" style="5" customWidth="1"/>
    <col min="9225" max="9225" width="21.42578125" style="5" customWidth="1"/>
    <col min="9226" max="9226" width="16.7109375" style="5" customWidth="1"/>
    <col min="9227" max="9227" width="17.7109375" style="5" customWidth="1"/>
    <col min="9228" max="9228" width="16.140625" style="5" customWidth="1"/>
    <col min="9229" max="9229" width="27.140625" style="5" customWidth="1"/>
    <col min="9230" max="9230" width="12.42578125" style="5" customWidth="1"/>
    <col min="9231" max="9231" width="11.7109375" style="5" customWidth="1"/>
    <col min="9232" max="9232" width="18.140625" style="5" customWidth="1"/>
    <col min="9233" max="9233" width="18.28515625" style="5" customWidth="1"/>
    <col min="9234" max="9234" width="16.7109375" style="5" customWidth="1"/>
    <col min="9235" max="9235" width="17.85546875" style="5" customWidth="1"/>
    <col min="9236" max="9236" width="16.85546875" style="5" customWidth="1"/>
    <col min="9237" max="9237" width="15.7109375" style="5" bestFit="1" customWidth="1"/>
    <col min="9238" max="9238" width="15.28515625" style="5" customWidth="1"/>
    <col min="9239" max="9239" width="24.7109375" style="5" customWidth="1"/>
    <col min="9240" max="9240" width="10.28515625" style="5" customWidth="1"/>
    <col min="9241" max="9241" width="9.28515625" style="5" bestFit="1" customWidth="1"/>
    <col min="9242" max="9477" width="9.140625" style="5"/>
    <col min="9478" max="9478" width="15.85546875" style="5" customWidth="1"/>
    <col min="9479" max="9479" width="15.28515625" style="5" customWidth="1"/>
    <col min="9480" max="9480" width="16.85546875" style="5" customWidth="1"/>
    <col min="9481" max="9481" width="21.42578125" style="5" customWidth="1"/>
    <col min="9482" max="9482" width="16.7109375" style="5" customWidth="1"/>
    <col min="9483" max="9483" width="17.7109375" style="5" customWidth="1"/>
    <col min="9484" max="9484" width="16.140625" style="5" customWidth="1"/>
    <col min="9485" max="9485" width="27.140625" style="5" customWidth="1"/>
    <col min="9486" max="9486" width="12.42578125" style="5" customWidth="1"/>
    <col min="9487" max="9487" width="11.7109375" style="5" customWidth="1"/>
    <col min="9488" max="9488" width="18.140625" style="5" customWidth="1"/>
    <col min="9489" max="9489" width="18.28515625" style="5" customWidth="1"/>
    <col min="9490" max="9490" width="16.7109375" style="5" customWidth="1"/>
    <col min="9491" max="9491" width="17.85546875" style="5" customWidth="1"/>
    <col min="9492" max="9492" width="16.85546875" style="5" customWidth="1"/>
    <col min="9493" max="9493" width="15.7109375" style="5" bestFit="1" customWidth="1"/>
    <col min="9494" max="9494" width="15.28515625" style="5" customWidth="1"/>
    <col min="9495" max="9495" width="24.7109375" style="5" customWidth="1"/>
    <col min="9496" max="9496" width="10.28515625" style="5" customWidth="1"/>
    <col min="9497" max="9497" width="9.28515625" style="5" bestFit="1" customWidth="1"/>
    <col min="9498" max="9733" width="9.140625" style="5"/>
    <col min="9734" max="9734" width="15.85546875" style="5" customWidth="1"/>
    <col min="9735" max="9735" width="15.28515625" style="5" customWidth="1"/>
    <col min="9736" max="9736" width="16.85546875" style="5" customWidth="1"/>
    <col min="9737" max="9737" width="21.42578125" style="5" customWidth="1"/>
    <col min="9738" max="9738" width="16.7109375" style="5" customWidth="1"/>
    <col min="9739" max="9739" width="17.7109375" style="5" customWidth="1"/>
    <col min="9740" max="9740" width="16.140625" style="5" customWidth="1"/>
    <col min="9741" max="9741" width="27.140625" style="5" customWidth="1"/>
    <col min="9742" max="9742" width="12.42578125" style="5" customWidth="1"/>
    <col min="9743" max="9743" width="11.7109375" style="5" customWidth="1"/>
    <col min="9744" max="9744" width="18.140625" style="5" customWidth="1"/>
    <col min="9745" max="9745" width="18.28515625" style="5" customWidth="1"/>
    <col min="9746" max="9746" width="16.7109375" style="5" customWidth="1"/>
    <col min="9747" max="9747" width="17.85546875" style="5" customWidth="1"/>
    <col min="9748" max="9748" width="16.85546875" style="5" customWidth="1"/>
    <col min="9749" max="9749" width="15.7109375" style="5" bestFit="1" customWidth="1"/>
    <col min="9750" max="9750" width="15.28515625" style="5" customWidth="1"/>
    <col min="9751" max="9751" width="24.7109375" style="5" customWidth="1"/>
    <col min="9752" max="9752" width="10.28515625" style="5" customWidth="1"/>
    <col min="9753" max="9753" width="9.28515625" style="5" bestFit="1" customWidth="1"/>
    <col min="9754" max="9989" width="9.140625" style="5"/>
    <col min="9990" max="9990" width="15.85546875" style="5" customWidth="1"/>
    <col min="9991" max="9991" width="15.28515625" style="5" customWidth="1"/>
    <col min="9992" max="9992" width="16.85546875" style="5" customWidth="1"/>
    <col min="9993" max="9993" width="21.42578125" style="5" customWidth="1"/>
    <col min="9994" max="9994" width="16.7109375" style="5" customWidth="1"/>
    <col min="9995" max="9995" width="17.7109375" style="5" customWidth="1"/>
    <col min="9996" max="9996" width="16.140625" style="5" customWidth="1"/>
    <col min="9997" max="9997" width="27.140625" style="5" customWidth="1"/>
    <col min="9998" max="9998" width="12.42578125" style="5" customWidth="1"/>
    <col min="9999" max="9999" width="11.7109375" style="5" customWidth="1"/>
    <col min="10000" max="10000" width="18.140625" style="5" customWidth="1"/>
    <col min="10001" max="10001" width="18.28515625" style="5" customWidth="1"/>
    <col min="10002" max="10002" width="16.7109375" style="5" customWidth="1"/>
    <col min="10003" max="10003" width="17.85546875" style="5" customWidth="1"/>
    <col min="10004" max="10004" width="16.85546875" style="5" customWidth="1"/>
    <col min="10005" max="10005" width="15.7109375" style="5" bestFit="1" customWidth="1"/>
    <col min="10006" max="10006" width="15.28515625" style="5" customWidth="1"/>
    <col min="10007" max="10007" width="24.7109375" style="5" customWidth="1"/>
    <col min="10008" max="10008" width="10.28515625" style="5" customWidth="1"/>
    <col min="10009" max="10009" width="9.28515625" style="5" bestFit="1" customWidth="1"/>
    <col min="10010" max="10245" width="9.140625" style="5"/>
    <col min="10246" max="10246" width="15.85546875" style="5" customWidth="1"/>
    <col min="10247" max="10247" width="15.28515625" style="5" customWidth="1"/>
    <col min="10248" max="10248" width="16.85546875" style="5" customWidth="1"/>
    <col min="10249" max="10249" width="21.42578125" style="5" customWidth="1"/>
    <col min="10250" max="10250" width="16.7109375" style="5" customWidth="1"/>
    <col min="10251" max="10251" width="17.7109375" style="5" customWidth="1"/>
    <col min="10252" max="10252" width="16.140625" style="5" customWidth="1"/>
    <col min="10253" max="10253" width="27.140625" style="5" customWidth="1"/>
    <col min="10254" max="10254" width="12.42578125" style="5" customWidth="1"/>
    <col min="10255" max="10255" width="11.7109375" style="5" customWidth="1"/>
    <col min="10256" max="10256" width="18.140625" style="5" customWidth="1"/>
    <col min="10257" max="10257" width="18.28515625" style="5" customWidth="1"/>
    <col min="10258" max="10258" width="16.7109375" style="5" customWidth="1"/>
    <col min="10259" max="10259" width="17.85546875" style="5" customWidth="1"/>
    <col min="10260" max="10260" width="16.85546875" style="5" customWidth="1"/>
    <col min="10261" max="10261" width="15.7109375" style="5" bestFit="1" customWidth="1"/>
    <col min="10262" max="10262" width="15.28515625" style="5" customWidth="1"/>
    <col min="10263" max="10263" width="24.7109375" style="5" customWidth="1"/>
    <col min="10264" max="10264" width="10.28515625" style="5" customWidth="1"/>
    <col min="10265" max="10265" width="9.28515625" style="5" bestFit="1" customWidth="1"/>
    <col min="10266" max="10501" width="9.140625" style="5"/>
    <col min="10502" max="10502" width="15.85546875" style="5" customWidth="1"/>
    <col min="10503" max="10503" width="15.28515625" style="5" customWidth="1"/>
    <col min="10504" max="10504" width="16.85546875" style="5" customWidth="1"/>
    <col min="10505" max="10505" width="21.42578125" style="5" customWidth="1"/>
    <col min="10506" max="10506" width="16.7109375" style="5" customWidth="1"/>
    <col min="10507" max="10507" width="17.7109375" style="5" customWidth="1"/>
    <col min="10508" max="10508" width="16.140625" style="5" customWidth="1"/>
    <col min="10509" max="10509" width="27.140625" style="5" customWidth="1"/>
    <col min="10510" max="10510" width="12.42578125" style="5" customWidth="1"/>
    <col min="10511" max="10511" width="11.7109375" style="5" customWidth="1"/>
    <col min="10512" max="10512" width="18.140625" style="5" customWidth="1"/>
    <col min="10513" max="10513" width="18.28515625" style="5" customWidth="1"/>
    <col min="10514" max="10514" width="16.7109375" style="5" customWidth="1"/>
    <col min="10515" max="10515" width="17.85546875" style="5" customWidth="1"/>
    <col min="10516" max="10516" width="16.85546875" style="5" customWidth="1"/>
    <col min="10517" max="10517" width="15.7109375" style="5" bestFit="1" customWidth="1"/>
    <col min="10518" max="10518" width="15.28515625" style="5" customWidth="1"/>
    <col min="10519" max="10519" width="24.7109375" style="5" customWidth="1"/>
    <col min="10520" max="10520" width="10.28515625" style="5" customWidth="1"/>
    <col min="10521" max="10521" width="9.28515625" style="5" bestFit="1" customWidth="1"/>
    <col min="10522" max="10757" width="9.140625" style="5"/>
    <col min="10758" max="10758" width="15.85546875" style="5" customWidth="1"/>
    <col min="10759" max="10759" width="15.28515625" style="5" customWidth="1"/>
    <col min="10760" max="10760" width="16.85546875" style="5" customWidth="1"/>
    <col min="10761" max="10761" width="21.42578125" style="5" customWidth="1"/>
    <col min="10762" max="10762" width="16.7109375" style="5" customWidth="1"/>
    <col min="10763" max="10763" width="17.7109375" style="5" customWidth="1"/>
    <col min="10764" max="10764" width="16.140625" style="5" customWidth="1"/>
    <col min="10765" max="10765" width="27.140625" style="5" customWidth="1"/>
    <col min="10766" max="10766" width="12.42578125" style="5" customWidth="1"/>
    <col min="10767" max="10767" width="11.7109375" style="5" customWidth="1"/>
    <col min="10768" max="10768" width="18.140625" style="5" customWidth="1"/>
    <col min="10769" max="10769" width="18.28515625" style="5" customWidth="1"/>
    <col min="10770" max="10770" width="16.7109375" style="5" customWidth="1"/>
    <col min="10771" max="10771" width="17.85546875" style="5" customWidth="1"/>
    <col min="10772" max="10772" width="16.85546875" style="5" customWidth="1"/>
    <col min="10773" max="10773" width="15.7109375" style="5" bestFit="1" customWidth="1"/>
    <col min="10774" max="10774" width="15.28515625" style="5" customWidth="1"/>
    <col min="10775" max="10775" width="24.7109375" style="5" customWidth="1"/>
    <col min="10776" max="10776" width="10.28515625" style="5" customWidth="1"/>
    <col min="10777" max="10777" width="9.28515625" style="5" bestFit="1" customWidth="1"/>
    <col min="10778" max="11013" width="9.140625" style="5"/>
    <col min="11014" max="11014" width="15.85546875" style="5" customWidth="1"/>
    <col min="11015" max="11015" width="15.28515625" style="5" customWidth="1"/>
    <col min="11016" max="11016" width="16.85546875" style="5" customWidth="1"/>
    <col min="11017" max="11017" width="21.42578125" style="5" customWidth="1"/>
    <col min="11018" max="11018" width="16.7109375" style="5" customWidth="1"/>
    <col min="11019" max="11019" width="17.7109375" style="5" customWidth="1"/>
    <col min="11020" max="11020" width="16.140625" style="5" customWidth="1"/>
    <col min="11021" max="11021" width="27.140625" style="5" customWidth="1"/>
    <col min="11022" max="11022" width="12.42578125" style="5" customWidth="1"/>
    <col min="11023" max="11023" width="11.7109375" style="5" customWidth="1"/>
    <col min="11024" max="11024" width="18.140625" style="5" customWidth="1"/>
    <col min="11025" max="11025" width="18.28515625" style="5" customWidth="1"/>
    <col min="11026" max="11026" width="16.7109375" style="5" customWidth="1"/>
    <col min="11027" max="11027" width="17.85546875" style="5" customWidth="1"/>
    <col min="11028" max="11028" width="16.85546875" style="5" customWidth="1"/>
    <col min="11029" max="11029" width="15.7109375" style="5" bestFit="1" customWidth="1"/>
    <col min="11030" max="11030" width="15.28515625" style="5" customWidth="1"/>
    <col min="11031" max="11031" width="24.7109375" style="5" customWidth="1"/>
    <col min="11032" max="11032" width="10.28515625" style="5" customWidth="1"/>
    <col min="11033" max="11033" width="9.28515625" style="5" bestFit="1" customWidth="1"/>
    <col min="11034" max="11269" width="9.140625" style="5"/>
    <col min="11270" max="11270" width="15.85546875" style="5" customWidth="1"/>
    <col min="11271" max="11271" width="15.28515625" style="5" customWidth="1"/>
    <col min="11272" max="11272" width="16.85546875" style="5" customWidth="1"/>
    <col min="11273" max="11273" width="21.42578125" style="5" customWidth="1"/>
    <col min="11274" max="11274" width="16.7109375" style="5" customWidth="1"/>
    <col min="11275" max="11275" width="17.7109375" style="5" customWidth="1"/>
    <col min="11276" max="11276" width="16.140625" style="5" customWidth="1"/>
    <col min="11277" max="11277" width="27.140625" style="5" customWidth="1"/>
    <col min="11278" max="11278" width="12.42578125" style="5" customWidth="1"/>
    <col min="11279" max="11279" width="11.7109375" style="5" customWidth="1"/>
    <col min="11280" max="11280" width="18.140625" style="5" customWidth="1"/>
    <col min="11281" max="11281" width="18.28515625" style="5" customWidth="1"/>
    <col min="11282" max="11282" width="16.7109375" style="5" customWidth="1"/>
    <col min="11283" max="11283" width="17.85546875" style="5" customWidth="1"/>
    <col min="11284" max="11284" width="16.85546875" style="5" customWidth="1"/>
    <col min="11285" max="11285" width="15.7109375" style="5" bestFit="1" customWidth="1"/>
    <col min="11286" max="11286" width="15.28515625" style="5" customWidth="1"/>
    <col min="11287" max="11287" width="24.7109375" style="5" customWidth="1"/>
    <col min="11288" max="11288" width="10.28515625" style="5" customWidth="1"/>
    <col min="11289" max="11289" width="9.28515625" style="5" bestFit="1" customWidth="1"/>
    <col min="11290" max="11525" width="9.140625" style="5"/>
    <col min="11526" max="11526" width="15.85546875" style="5" customWidth="1"/>
    <col min="11527" max="11527" width="15.28515625" style="5" customWidth="1"/>
    <col min="11528" max="11528" width="16.85546875" style="5" customWidth="1"/>
    <col min="11529" max="11529" width="21.42578125" style="5" customWidth="1"/>
    <col min="11530" max="11530" width="16.7109375" style="5" customWidth="1"/>
    <col min="11531" max="11531" width="17.7109375" style="5" customWidth="1"/>
    <col min="11532" max="11532" width="16.140625" style="5" customWidth="1"/>
    <col min="11533" max="11533" width="27.140625" style="5" customWidth="1"/>
    <col min="11534" max="11534" width="12.42578125" style="5" customWidth="1"/>
    <col min="11535" max="11535" width="11.7109375" style="5" customWidth="1"/>
    <col min="11536" max="11536" width="18.140625" style="5" customWidth="1"/>
    <col min="11537" max="11537" width="18.28515625" style="5" customWidth="1"/>
    <col min="11538" max="11538" width="16.7109375" style="5" customWidth="1"/>
    <col min="11539" max="11539" width="17.85546875" style="5" customWidth="1"/>
    <col min="11540" max="11540" width="16.85546875" style="5" customWidth="1"/>
    <col min="11541" max="11541" width="15.7109375" style="5" bestFit="1" customWidth="1"/>
    <col min="11542" max="11542" width="15.28515625" style="5" customWidth="1"/>
    <col min="11543" max="11543" width="24.7109375" style="5" customWidth="1"/>
    <col min="11544" max="11544" width="10.28515625" style="5" customWidth="1"/>
    <col min="11545" max="11545" width="9.28515625" style="5" bestFit="1" customWidth="1"/>
    <col min="11546" max="11781" width="9.140625" style="5"/>
    <col min="11782" max="11782" width="15.85546875" style="5" customWidth="1"/>
    <col min="11783" max="11783" width="15.28515625" style="5" customWidth="1"/>
    <col min="11784" max="11784" width="16.85546875" style="5" customWidth="1"/>
    <col min="11785" max="11785" width="21.42578125" style="5" customWidth="1"/>
    <col min="11786" max="11786" width="16.7109375" style="5" customWidth="1"/>
    <col min="11787" max="11787" width="17.7109375" style="5" customWidth="1"/>
    <col min="11788" max="11788" width="16.140625" style="5" customWidth="1"/>
    <col min="11789" max="11789" width="27.140625" style="5" customWidth="1"/>
    <col min="11790" max="11790" width="12.42578125" style="5" customWidth="1"/>
    <col min="11791" max="11791" width="11.7109375" style="5" customWidth="1"/>
    <col min="11792" max="11792" width="18.140625" style="5" customWidth="1"/>
    <col min="11793" max="11793" width="18.28515625" style="5" customWidth="1"/>
    <col min="11794" max="11794" width="16.7109375" style="5" customWidth="1"/>
    <col min="11795" max="11795" width="17.85546875" style="5" customWidth="1"/>
    <col min="11796" max="11796" width="16.85546875" style="5" customWidth="1"/>
    <col min="11797" max="11797" width="15.7109375" style="5" bestFit="1" customWidth="1"/>
    <col min="11798" max="11798" width="15.28515625" style="5" customWidth="1"/>
    <col min="11799" max="11799" width="24.7109375" style="5" customWidth="1"/>
    <col min="11800" max="11800" width="10.28515625" style="5" customWidth="1"/>
    <col min="11801" max="11801" width="9.28515625" style="5" bestFit="1" customWidth="1"/>
    <col min="11802" max="12037" width="9.140625" style="5"/>
    <col min="12038" max="12038" width="15.85546875" style="5" customWidth="1"/>
    <col min="12039" max="12039" width="15.28515625" style="5" customWidth="1"/>
    <col min="12040" max="12040" width="16.85546875" style="5" customWidth="1"/>
    <col min="12041" max="12041" width="21.42578125" style="5" customWidth="1"/>
    <col min="12042" max="12042" width="16.7109375" style="5" customWidth="1"/>
    <col min="12043" max="12043" width="17.7109375" style="5" customWidth="1"/>
    <col min="12044" max="12044" width="16.140625" style="5" customWidth="1"/>
    <col min="12045" max="12045" width="27.140625" style="5" customWidth="1"/>
    <col min="12046" max="12046" width="12.42578125" style="5" customWidth="1"/>
    <col min="12047" max="12047" width="11.7109375" style="5" customWidth="1"/>
    <col min="12048" max="12048" width="18.140625" style="5" customWidth="1"/>
    <col min="12049" max="12049" width="18.28515625" style="5" customWidth="1"/>
    <col min="12050" max="12050" width="16.7109375" style="5" customWidth="1"/>
    <col min="12051" max="12051" width="17.85546875" style="5" customWidth="1"/>
    <col min="12052" max="12052" width="16.85546875" style="5" customWidth="1"/>
    <col min="12053" max="12053" width="15.7109375" style="5" bestFit="1" customWidth="1"/>
    <col min="12054" max="12054" width="15.28515625" style="5" customWidth="1"/>
    <col min="12055" max="12055" width="24.7109375" style="5" customWidth="1"/>
    <col min="12056" max="12056" width="10.28515625" style="5" customWidth="1"/>
    <col min="12057" max="12057" width="9.28515625" style="5" bestFit="1" customWidth="1"/>
    <col min="12058" max="12293" width="9.140625" style="5"/>
    <col min="12294" max="12294" width="15.85546875" style="5" customWidth="1"/>
    <col min="12295" max="12295" width="15.28515625" style="5" customWidth="1"/>
    <col min="12296" max="12296" width="16.85546875" style="5" customWidth="1"/>
    <col min="12297" max="12297" width="21.42578125" style="5" customWidth="1"/>
    <col min="12298" max="12298" width="16.7109375" style="5" customWidth="1"/>
    <col min="12299" max="12299" width="17.7109375" style="5" customWidth="1"/>
    <col min="12300" max="12300" width="16.140625" style="5" customWidth="1"/>
    <col min="12301" max="12301" width="27.140625" style="5" customWidth="1"/>
    <col min="12302" max="12302" width="12.42578125" style="5" customWidth="1"/>
    <col min="12303" max="12303" width="11.7109375" style="5" customWidth="1"/>
    <col min="12304" max="12304" width="18.140625" style="5" customWidth="1"/>
    <col min="12305" max="12305" width="18.28515625" style="5" customWidth="1"/>
    <col min="12306" max="12306" width="16.7109375" style="5" customWidth="1"/>
    <col min="12307" max="12307" width="17.85546875" style="5" customWidth="1"/>
    <col min="12308" max="12308" width="16.85546875" style="5" customWidth="1"/>
    <col min="12309" max="12309" width="15.7109375" style="5" bestFit="1" customWidth="1"/>
    <col min="12310" max="12310" width="15.28515625" style="5" customWidth="1"/>
    <col min="12311" max="12311" width="24.7109375" style="5" customWidth="1"/>
    <col min="12312" max="12312" width="10.28515625" style="5" customWidth="1"/>
    <col min="12313" max="12313" width="9.28515625" style="5" bestFit="1" customWidth="1"/>
    <col min="12314" max="12549" width="9.140625" style="5"/>
    <col min="12550" max="12550" width="15.85546875" style="5" customWidth="1"/>
    <col min="12551" max="12551" width="15.28515625" style="5" customWidth="1"/>
    <col min="12552" max="12552" width="16.85546875" style="5" customWidth="1"/>
    <col min="12553" max="12553" width="21.42578125" style="5" customWidth="1"/>
    <col min="12554" max="12554" width="16.7109375" style="5" customWidth="1"/>
    <col min="12555" max="12555" width="17.7109375" style="5" customWidth="1"/>
    <col min="12556" max="12556" width="16.140625" style="5" customWidth="1"/>
    <col min="12557" max="12557" width="27.140625" style="5" customWidth="1"/>
    <col min="12558" max="12558" width="12.42578125" style="5" customWidth="1"/>
    <col min="12559" max="12559" width="11.7109375" style="5" customWidth="1"/>
    <col min="12560" max="12560" width="18.140625" style="5" customWidth="1"/>
    <col min="12561" max="12561" width="18.28515625" style="5" customWidth="1"/>
    <col min="12562" max="12562" width="16.7109375" style="5" customWidth="1"/>
    <col min="12563" max="12563" width="17.85546875" style="5" customWidth="1"/>
    <col min="12564" max="12564" width="16.85546875" style="5" customWidth="1"/>
    <col min="12565" max="12565" width="15.7109375" style="5" bestFit="1" customWidth="1"/>
    <col min="12566" max="12566" width="15.28515625" style="5" customWidth="1"/>
    <col min="12567" max="12567" width="24.7109375" style="5" customWidth="1"/>
    <col min="12568" max="12568" width="10.28515625" style="5" customWidth="1"/>
    <col min="12569" max="12569" width="9.28515625" style="5" bestFit="1" customWidth="1"/>
    <col min="12570" max="12805" width="9.140625" style="5"/>
    <col min="12806" max="12806" width="15.85546875" style="5" customWidth="1"/>
    <col min="12807" max="12807" width="15.28515625" style="5" customWidth="1"/>
    <col min="12808" max="12808" width="16.85546875" style="5" customWidth="1"/>
    <col min="12809" max="12809" width="21.42578125" style="5" customWidth="1"/>
    <col min="12810" max="12810" width="16.7109375" style="5" customWidth="1"/>
    <col min="12811" max="12811" width="17.7109375" style="5" customWidth="1"/>
    <col min="12812" max="12812" width="16.140625" style="5" customWidth="1"/>
    <col min="12813" max="12813" width="27.140625" style="5" customWidth="1"/>
    <col min="12814" max="12814" width="12.42578125" style="5" customWidth="1"/>
    <col min="12815" max="12815" width="11.7109375" style="5" customWidth="1"/>
    <col min="12816" max="12816" width="18.140625" style="5" customWidth="1"/>
    <col min="12817" max="12817" width="18.28515625" style="5" customWidth="1"/>
    <col min="12818" max="12818" width="16.7109375" style="5" customWidth="1"/>
    <col min="12819" max="12819" width="17.85546875" style="5" customWidth="1"/>
    <col min="12820" max="12820" width="16.85546875" style="5" customWidth="1"/>
    <col min="12821" max="12821" width="15.7109375" style="5" bestFit="1" customWidth="1"/>
    <col min="12822" max="12822" width="15.28515625" style="5" customWidth="1"/>
    <col min="12823" max="12823" width="24.7109375" style="5" customWidth="1"/>
    <col min="12824" max="12824" width="10.28515625" style="5" customWidth="1"/>
    <col min="12825" max="12825" width="9.28515625" style="5" bestFit="1" customWidth="1"/>
    <col min="12826" max="13061" width="9.140625" style="5"/>
    <col min="13062" max="13062" width="15.85546875" style="5" customWidth="1"/>
    <col min="13063" max="13063" width="15.28515625" style="5" customWidth="1"/>
    <col min="13064" max="13064" width="16.85546875" style="5" customWidth="1"/>
    <col min="13065" max="13065" width="21.42578125" style="5" customWidth="1"/>
    <col min="13066" max="13066" width="16.7109375" style="5" customWidth="1"/>
    <col min="13067" max="13067" width="17.7109375" style="5" customWidth="1"/>
    <col min="13068" max="13068" width="16.140625" style="5" customWidth="1"/>
    <col min="13069" max="13069" width="27.140625" style="5" customWidth="1"/>
    <col min="13070" max="13070" width="12.42578125" style="5" customWidth="1"/>
    <col min="13071" max="13071" width="11.7109375" style="5" customWidth="1"/>
    <col min="13072" max="13072" width="18.140625" style="5" customWidth="1"/>
    <col min="13073" max="13073" width="18.28515625" style="5" customWidth="1"/>
    <col min="13074" max="13074" width="16.7109375" style="5" customWidth="1"/>
    <col min="13075" max="13075" width="17.85546875" style="5" customWidth="1"/>
    <col min="13076" max="13076" width="16.85546875" style="5" customWidth="1"/>
    <col min="13077" max="13077" width="15.7109375" style="5" bestFit="1" customWidth="1"/>
    <col min="13078" max="13078" width="15.28515625" style="5" customWidth="1"/>
    <col min="13079" max="13079" width="24.7109375" style="5" customWidth="1"/>
    <col min="13080" max="13080" width="10.28515625" style="5" customWidth="1"/>
    <col min="13081" max="13081" width="9.28515625" style="5" bestFit="1" customWidth="1"/>
    <col min="13082" max="13317" width="9.140625" style="5"/>
    <col min="13318" max="13318" width="15.85546875" style="5" customWidth="1"/>
    <col min="13319" max="13319" width="15.28515625" style="5" customWidth="1"/>
    <col min="13320" max="13320" width="16.85546875" style="5" customWidth="1"/>
    <col min="13321" max="13321" width="21.42578125" style="5" customWidth="1"/>
    <col min="13322" max="13322" width="16.7109375" style="5" customWidth="1"/>
    <col min="13323" max="13323" width="17.7109375" style="5" customWidth="1"/>
    <col min="13324" max="13324" width="16.140625" style="5" customWidth="1"/>
    <col min="13325" max="13325" width="27.140625" style="5" customWidth="1"/>
    <col min="13326" max="13326" width="12.42578125" style="5" customWidth="1"/>
    <col min="13327" max="13327" width="11.7109375" style="5" customWidth="1"/>
    <col min="13328" max="13328" width="18.140625" style="5" customWidth="1"/>
    <col min="13329" max="13329" width="18.28515625" style="5" customWidth="1"/>
    <col min="13330" max="13330" width="16.7109375" style="5" customWidth="1"/>
    <col min="13331" max="13331" width="17.85546875" style="5" customWidth="1"/>
    <col min="13332" max="13332" width="16.85546875" style="5" customWidth="1"/>
    <col min="13333" max="13333" width="15.7109375" style="5" bestFit="1" customWidth="1"/>
    <col min="13334" max="13334" width="15.28515625" style="5" customWidth="1"/>
    <col min="13335" max="13335" width="24.7109375" style="5" customWidth="1"/>
    <col min="13336" max="13336" width="10.28515625" style="5" customWidth="1"/>
    <col min="13337" max="13337" width="9.28515625" style="5" bestFit="1" customWidth="1"/>
    <col min="13338" max="13573" width="9.140625" style="5"/>
    <col min="13574" max="13574" width="15.85546875" style="5" customWidth="1"/>
    <col min="13575" max="13575" width="15.28515625" style="5" customWidth="1"/>
    <col min="13576" max="13576" width="16.85546875" style="5" customWidth="1"/>
    <col min="13577" max="13577" width="21.42578125" style="5" customWidth="1"/>
    <col min="13578" max="13578" width="16.7109375" style="5" customWidth="1"/>
    <col min="13579" max="13579" width="17.7109375" style="5" customWidth="1"/>
    <col min="13580" max="13580" width="16.140625" style="5" customWidth="1"/>
    <col min="13581" max="13581" width="27.140625" style="5" customWidth="1"/>
    <col min="13582" max="13582" width="12.42578125" style="5" customWidth="1"/>
    <col min="13583" max="13583" width="11.7109375" style="5" customWidth="1"/>
    <col min="13584" max="13584" width="18.140625" style="5" customWidth="1"/>
    <col min="13585" max="13585" width="18.28515625" style="5" customWidth="1"/>
    <col min="13586" max="13586" width="16.7109375" style="5" customWidth="1"/>
    <col min="13587" max="13587" width="17.85546875" style="5" customWidth="1"/>
    <col min="13588" max="13588" width="16.85546875" style="5" customWidth="1"/>
    <col min="13589" max="13589" width="15.7109375" style="5" bestFit="1" customWidth="1"/>
    <col min="13590" max="13590" width="15.28515625" style="5" customWidth="1"/>
    <col min="13591" max="13591" width="24.7109375" style="5" customWidth="1"/>
    <col min="13592" max="13592" width="10.28515625" style="5" customWidth="1"/>
    <col min="13593" max="13593" width="9.28515625" style="5" bestFit="1" customWidth="1"/>
    <col min="13594" max="13829" width="9.140625" style="5"/>
    <col min="13830" max="13830" width="15.85546875" style="5" customWidth="1"/>
    <col min="13831" max="13831" width="15.28515625" style="5" customWidth="1"/>
    <col min="13832" max="13832" width="16.85546875" style="5" customWidth="1"/>
    <col min="13833" max="13833" width="21.42578125" style="5" customWidth="1"/>
    <col min="13834" max="13834" width="16.7109375" style="5" customWidth="1"/>
    <col min="13835" max="13835" width="17.7109375" style="5" customWidth="1"/>
    <col min="13836" max="13836" width="16.140625" style="5" customWidth="1"/>
    <col min="13837" max="13837" width="27.140625" style="5" customWidth="1"/>
    <col min="13838" max="13838" width="12.42578125" style="5" customWidth="1"/>
    <col min="13839" max="13839" width="11.7109375" style="5" customWidth="1"/>
    <col min="13840" max="13840" width="18.140625" style="5" customWidth="1"/>
    <col min="13841" max="13841" width="18.28515625" style="5" customWidth="1"/>
    <col min="13842" max="13842" width="16.7109375" style="5" customWidth="1"/>
    <col min="13843" max="13843" width="17.85546875" style="5" customWidth="1"/>
    <col min="13844" max="13844" width="16.85546875" style="5" customWidth="1"/>
    <col min="13845" max="13845" width="15.7109375" style="5" bestFit="1" customWidth="1"/>
    <col min="13846" max="13846" width="15.28515625" style="5" customWidth="1"/>
    <col min="13847" max="13847" width="24.7109375" style="5" customWidth="1"/>
    <col min="13848" max="13848" width="10.28515625" style="5" customWidth="1"/>
    <col min="13849" max="13849" width="9.28515625" style="5" bestFit="1" customWidth="1"/>
    <col min="13850" max="14085" width="9.140625" style="5"/>
    <col min="14086" max="14086" width="15.85546875" style="5" customWidth="1"/>
    <col min="14087" max="14087" width="15.28515625" style="5" customWidth="1"/>
    <col min="14088" max="14088" width="16.85546875" style="5" customWidth="1"/>
    <col min="14089" max="14089" width="21.42578125" style="5" customWidth="1"/>
    <col min="14090" max="14090" width="16.7109375" style="5" customWidth="1"/>
    <col min="14091" max="14091" width="17.7109375" style="5" customWidth="1"/>
    <col min="14092" max="14092" width="16.140625" style="5" customWidth="1"/>
    <col min="14093" max="14093" width="27.140625" style="5" customWidth="1"/>
    <col min="14094" max="14094" width="12.42578125" style="5" customWidth="1"/>
    <col min="14095" max="14095" width="11.7109375" style="5" customWidth="1"/>
    <col min="14096" max="14096" width="18.140625" style="5" customWidth="1"/>
    <col min="14097" max="14097" width="18.28515625" style="5" customWidth="1"/>
    <col min="14098" max="14098" width="16.7109375" style="5" customWidth="1"/>
    <col min="14099" max="14099" width="17.85546875" style="5" customWidth="1"/>
    <col min="14100" max="14100" width="16.85546875" style="5" customWidth="1"/>
    <col min="14101" max="14101" width="15.7109375" style="5" bestFit="1" customWidth="1"/>
    <col min="14102" max="14102" width="15.28515625" style="5" customWidth="1"/>
    <col min="14103" max="14103" width="24.7109375" style="5" customWidth="1"/>
    <col min="14104" max="14104" width="10.28515625" style="5" customWidth="1"/>
    <col min="14105" max="14105" width="9.28515625" style="5" bestFit="1" customWidth="1"/>
    <col min="14106" max="14341" width="9.140625" style="5"/>
    <col min="14342" max="14342" width="15.85546875" style="5" customWidth="1"/>
    <col min="14343" max="14343" width="15.28515625" style="5" customWidth="1"/>
    <col min="14344" max="14344" width="16.85546875" style="5" customWidth="1"/>
    <col min="14345" max="14345" width="21.42578125" style="5" customWidth="1"/>
    <col min="14346" max="14346" width="16.7109375" style="5" customWidth="1"/>
    <col min="14347" max="14347" width="17.7109375" style="5" customWidth="1"/>
    <col min="14348" max="14348" width="16.140625" style="5" customWidth="1"/>
    <col min="14349" max="14349" width="27.140625" style="5" customWidth="1"/>
    <col min="14350" max="14350" width="12.42578125" style="5" customWidth="1"/>
    <col min="14351" max="14351" width="11.7109375" style="5" customWidth="1"/>
    <col min="14352" max="14352" width="18.140625" style="5" customWidth="1"/>
    <col min="14353" max="14353" width="18.28515625" style="5" customWidth="1"/>
    <col min="14354" max="14354" width="16.7109375" style="5" customWidth="1"/>
    <col min="14355" max="14355" width="17.85546875" style="5" customWidth="1"/>
    <col min="14356" max="14356" width="16.85546875" style="5" customWidth="1"/>
    <col min="14357" max="14357" width="15.7109375" style="5" bestFit="1" customWidth="1"/>
    <col min="14358" max="14358" width="15.28515625" style="5" customWidth="1"/>
    <col min="14359" max="14359" width="24.7109375" style="5" customWidth="1"/>
    <col min="14360" max="14360" width="10.28515625" style="5" customWidth="1"/>
    <col min="14361" max="14361" width="9.28515625" style="5" bestFit="1" customWidth="1"/>
    <col min="14362" max="14597" width="9.140625" style="5"/>
    <col min="14598" max="14598" width="15.85546875" style="5" customWidth="1"/>
    <col min="14599" max="14599" width="15.28515625" style="5" customWidth="1"/>
    <col min="14600" max="14600" width="16.85546875" style="5" customWidth="1"/>
    <col min="14601" max="14601" width="21.42578125" style="5" customWidth="1"/>
    <col min="14602" max="14602" width="16.7109375" style="5" customWidth="1"/>
    <col min="14603" max="14603" width="17.7109375" style="5" customWidth="1"/>
    <col min="14604" max="14604" width="16.140625" style="5" customWidth="1"/>
    <col min="14605" max="14605" width="27.140625" style="5" customWidth="1"/>
    <col min="14606" max="14606" width="12.42578125" style="5" customWidth="1"/>
    <col min="14607" max="14607" width="11.7109375" style="5" customWidth="1"/>
    <col min="14608" max="14608" width="18.140625" style="5" customWidth="1"/>
    <col min="14609" max="14609" width="18.28515625" style="5" customWidth="1"/>
    <col min="14610" max="14610" width="16.7109375" style="5" customWidth="1"/>
    <col min="14611" max="14611" width="17.85546875" style="5" customWidth="1"/>
    <col min="14612" max="14612" width="16.85546875" style="5" customWidth="1"/>
    <col min="14613" max="14613" width="15.7109375" style="5" bestFit="1" customWidth="1"/>
    <col min="14614" max="14614" width="15.28515625" style="5" customWidth="1"/>
    <col min="14615" max="14615" width="24.7109375" style="5" customWidth="1"/>
    <col min="14616" max="14616" width="10.28515625" style="5" customWidth="1"/>
    <col min="14617" max="14617" width="9.28515625" style="5" bestFit="1" customWidth="1"/>
    <col min="14618" max="14853" width="9.140625" style="5"/>
    <col min="14854" max="14854" width="15.85546875" style="5" customWidth="1"/>
    <col min="14855" max="14855" width="15.28515625" style="5" customWidth="1"/>
    <col min="14856" max="14856" width="16.85546875" style="5" customWidth="1"/>
    <col min="14857" max="14857" width="21.42578125" style="5" customWidth="1"/>
    <col min="14858" max="14858" width="16.7109375" style="5" customWidth="1"/>
    <col min="14859" max="14859" width="17.7109375" style="5" customWidth="1"/>
    <col min="14860" max="14860" width="16.140625" style="5" customWidth="1"/>
    <col min="14861" max="14861" width="27.140625" style="5" customWidth="1"/>
    <col min="14862" max="14862" width="12.42578125" style="5" customWidth="1"/>
    <col min="14863" max="14863" width="11.7109375" style="5" customWidth="1"/>
    <col min="14864" max="14864" width="18.140625" style="5" customWidth="1"/>
    <col min="14865" max="14865" width="18.28515625" style="5" customWidth="1"/>
    <col min="14866" max="14866" width="16.7109375" style="5" customWidth="1"/>
    <col min="14867" max="14867" width="17.85546875" style="5" customWidth="1"/>
    <col min="14868" max="14868" width="16.85546875" style="5" customWidth="1"/>
    <col min="14869" max="14869" width="15.7109375" style="5" bestFit="1" customWidth="1"/>
    <col min="14870" max="14870" width="15.28515625" style="5" customWidth="1"/>
    <col min="14871" max="14871" width="24.7109375" style="5" customWidth="1"/>
    <col min="14872" max="14872" width="10.28515625" style="5" customWidth="1"/>
    <col min="14873" max="14873" width="9.28515625" style="5" bestFit="1" customWidth="1"/>
    <col min="14874" max="15109" width="9.140625" style="5"/>
    <col min="15110" max="15110" width="15.85546875" style="5" customWidth="1"/>
    <col min="15111" max="15111" width="15.28515625" style="5" customWidth="1"/>
    <col min="15112" max="15112" width="16.85546875" style="5" customWidth="1"/>
    <col min="15113" max="15113" width="21.42578125" style="5" customWidth="1"/>
    <col min="15114" max="15114" width="16.7109375" style="5" customWidth="1"/>
    <col min="15115" max="15115" width="17.7109375" style="5" customWidth="1"/>
    <col min="15116" max="15116" width="16.140625" style="5" customWidth="1"/>
    <col min="15117" max="15117" width="27.140625" style="5" customWidth="1"/>
    <col min="15118" max="15118" width="12.42578125" style="5" customWidth="1"/>
    <col min="15119" max="15119" width="11.7109375" style="5" customWidth="1"/>
    <col min="15120" max="15120" width="18.140625" style="5" customWidth="1"/>
    <col min="15121" max="15121" width="18.28515625" style="5" customWidth="1"/>
    <col min="15122" max="15122" width="16.7109375" style="5" customWidth="1"/>
    <col min="15123" max="15123" width="17.85546875" style="5" customWidth="1"/>
    <col min="15124" max="15124" width="16.85546875" style="5" customWidth="1"/>
    <col min="15125" max="15125" width="15.7109375" style="5" bestFit="1" customWidth="1"/>
    <col min="15126" max="15126" width="15.28515625" style="5" customWidth="1"/>
    <col min="15127" max="15127" width="24.7109375" style="5" customWidth="1"/>
    <col min="15128" max="15128" width="10.28515625" style="5" customWidth="1"/>
    <col min="15129" max="15129" width="9.28515625" style="5" bestFit="1" customWidth="1"/>
    <col min="15130" max="15365" width="9.140625" style="5"/>
    <col min="15366" max="15366" width="15.85546875" style="5" customWidth="1"/>
    <col min="15367" max="15367" width="15.28515625" style="5" customWidth="1"/>
    <col min="15368" max="15368" width="16.85546875" style="5" customWidth="1"/>
    <col min="15369" max="15369" width="21.42578125" style="5" customWidth="1"/>
    <col min="15370" max="15370" width="16.7109375" style="5" customWidth="1"/>
    <col min="15371" max="15371" width="17.7109375" style="5" customWidth="1"/>
    <col min="15372" max="15372" width="16.140625" style="5" customWidth="1"/>
    <col min="15373" max="15373" width="27.140625" style="5" customWidth="1"/>
    <col min="15374" max="15374" width="12.42578125" style="5" customWidth="1"/>
    <col min="15375" max="15375" width="11.7109375" style="5" customWidth="1"/>
    <col min="15376" max="15376" width="18.140625" style="5" customWidth="1"/>
    <col min="15377" max="15377" width="18.28515625" style="5" customWidth="1"/>
    <col min="15378" max="15378" width="16.7109375" style="5" customWidth="1"/>
    <col min="15379" max="15379" width="17.85546875" style="5" customWidth="1"/>
    <col min="15380" max="15380" width="16.85546875" style="5" customWidth="1"/>
    <col min="15381" max="15381" width="15.7109375" style="5" bestFit="1" customWidth="1"/>
    <col min="15382" max="15382" width="15.28515625" style="5" customWidth="1"/>
    <col min="15383" max="15383" width="24.7109375" style="5" customWidth="1"/>
    <col min="15384" max="15384" width="10.28515625" style="5" customWidth="1"/>
    <col min="15385" max="15385" width="9.28515625" style="5" bestFit="1" customWidth="1"/>
    <col min="15386" max="15621" width="9.140625" style="5"/>
    <col min="15622" max="15622" width="15.85546875" style="5" customWidth="1"/>
    <col min="15623" max="15623" width="15.28515625" style="5" customWidth="1"/>
    <col min="15624" max="15624" width="16.85546875" style="5" customWidth="1"/>
    <col min="15625" max="15625" width="21.42578125" style="5" customWidth="1"/>
    <col min="15626" max="15626" width="16.7109375" style="5" customWidth="1"/>
    <col min="15627" max="15627" width="17.7109375" style="5" customWidth="1"/>
    <col min="15628" max="15628" width="16.140625" style="5" customWidth="1"/>
    <col min="15629" max="15629" width="27.140625" style="5" customWidth="1"/>
    <col min="15630" max="15630" width="12.42578125" style="5" customWidth="1"/>
    <col min="15631" max="15631" width="11.7109375" style="5" customWidth="1"/>
    <col min="15632" max="15632" width="18.140625" style="5" customWidth="1"/>
    <col min="15633" max="15633" width="18.28515625" style="5" customWidth="1"/>
    <col min="15634" max="15634" width="16.7109375" style="5" customWidth="1"/>
    <col min="15635" max="15635" width="17.85546875" style="5" customWidth="1"/>
    <col min="15636" max="15636" width="16.85546875" style="5" customWidth="1"/>
    <col min="15637" max="15637" width="15.7109375" style="5" bestFit="1" customWidth="1"/>
    <col min="15638" max="15638" width="15.28515625" style="5" customWidth="1"/>
    <col min="15639" max="15639" width="24.7109375" style="5" customWidth="1"/>
    <col min="15640" max="15640" width="10.28515625" style="5" customWidth="1"/>
    <col min="15641" max="15641" width="9.28515625" style="5" bestFit="1" customWidth="1"/>
    <col min="15642" max="15877" width="9.140625" style="5"/>
    <col min="15878" max="15878" width="15.85546875" style="5" customWidth="1"/>
    <col min="15879" max="15879" width="15.28515625" style="5" customWidth="1"/>
    <col min="15880" max="15880" width="16.85546875" style="5" customWidth="1"/>
    <col min="15881" max="15881" width="21.42578125" style="5" customWidth="1"/>
    <col min="15882" max="15882" width="16.7109375" style="5" customWidth="1"/>
    <col min="15883" max="15883" width="17.7109375" style="5" customWidth="1"/>
    <col min="15884" max="15884" width="16.140625" style="5" customWidth="1"/>
    <col min="15885" max="15885" width="27.140625" style="5" customWidth="1"/>
    <col min="15886" max="15886" width="12.42578125" style="5" customWidth="1"/>
    <col min="15887" max="15887" width="11.7109375" style="5" customWidth="1"/>
    <col min="15888" max="15888" width="18.140625" style="5" customWidth="1"/>
    <col min="15889" max="15889" width="18.28515625" style="5" customWidth="1"/>
    <col min="15890" max="15890" width="16.7109375" style="5" customWidth="1"/>
    <col min="15891" max="15891" width="17.85546875" style="5" customWidth="1"/>
    <col min="15892" max="15892" width="16.85546875" style="5" customWidth="1"/>
    <col min="15893" max="15893" width="15.7109375" style="5" bestFit="1" customWidth="1"/>
    <col min="15894" max="15894" width="15.28515625" style="5" customWidth="1"/>
    <col min="15895" max="15895" width="24.7109375" style="5" customWidth="1"/>
    <col min="15896" max="15896" width="10.28515625" style="5" customWidth="1"/>
    <col min="15897" max="15897" width="9.28515625" style="5" bestFit="1" customWidth="1"/>
    <col min="15898" max="16133" width="9.140625" style="5"/>
    <col min="16134" max="16134" width="15.85546875" style="5" customWidth="1"/>
    <col min="16135" max="16135" width="15.28515625" style="5" customWidth="1"/>
    <col min="16136" max="16136" width="16.85546875" style="5" customWidth="1"/>
    <col min="16137" max="16137" width="21.42578125" style="5" customWidth="1"/>
    <col min="16138" max="16138" width="16.7109375" style="5" customWidth="1"/>
    <col min="16139" max="16139" width="17.7109375" style="5" customWidth="1"/>
    <col min="16140" max="16140" width="16.140625" style="5" customWidth="1"/>
    <col min="16141" max="16141" width="27.140625" style="5" customWidth="1"/>
    <col min="16142" max="16142" width="12.42578125" style="5" customWidth="1"/>
    <col min="16143" max="16143" width="11.7109375" style="5" customWidth="1"/>
    <col min="16144" max="16144" width="18.140625" style="5" customWidth="1"/>
    <col min="16145" max="16145" width="18.28515625" style="5" customWidth="1"/>
    <col min="16146" max="16146" width="16.7109375" style="5" customWidth="1"/>
    <col min="16147" max="16147" width="17.85546875" style="5" customWidth="1"/>
    <col min="16148" max="16148" width="16.85546875" style="5" customWidth="1"/>
    <col min="16149" max="16149" width="15.7109375" style="5" bestFit="1" customWidth="1"/>
    <col min="16150" max="16150" width="15.28515625" style="5" customWidth="1"/>
    <col min="16151" max="16151" width="24.7109375" style="5" customWidth="1"/>
    <col min="16152" max="16152" width="10.28515625" style="5" customWidth="1"/>
    <col min="16153" max="16153" width="9.28515625" style="5" bestFit="1" customWidth="1"/>
    <col min="16154" max="16384" width="9.140625" style="5"/>
  </cols>
  <sheetData>
    <row r="1" spans="1:32" ht="74.25" customHeight="1" thickTop="1" thickBot="1" x14ac:dyDescent="0.25">
      <c r="A1" s="327" t="s">
        <v>1044</v>
      </c>
      <c r="B1" s="328" t="s">
        <v>140</v>
      </c>
      <c r="C1" s="23" t="s">
        <v>1</v>
      </c>
      <c r="D1" s="23" t="s">
        <v>120</v>
      </c>
      <c r="E1" s="23" t="s">
        <v>134</v>
      </c>
      <c r="F1" s="23" t="s">
        <v>2</v>
      </c>
      <c r="G1" s="23" t="s">
        <v>3</v>
      </c>
      <c r="H1" s="24" t="s">
        <v>183</v>
      </c>
      <c r="I1" s="23" t="s">
        <v>141</v>
      </c>
      <c r="J1" s="23" t="s">
        <v>871</v>
      </c>
      <c r="K1" s="23" t="s">
        <v>5</v>
      </c>
      <c r="L1" s="23" t="s">
        <v>142</v>
      </c>
      <c r="M1" s="23" t="s">
        <v>861</v>
      </c>
      <c r="N1" s="334" t="s">
        <v>1049</v>
      </c>
      <c r="O1" s="23" t="s">
        <v>143</v>
      </c>
      <c r="P1" s="23" t="s">
        <v>144</v>
      </c>
      <c r="Q1" s="23" t="s">
        <v>145</v>
      </c>
      <c r="R1" s="23" t="s">
        <v>146</v>
      </c>
      <c r="S1" s="23" t="s">
        <v>147</v>
      </c>
      <c r="T1" s="283" t="s">
        <v>961</v>
      </c>
      <c r="U1" s="283" t="s">
        <v>962</v>
      </c>
      <c r="V1" s="283" t="s">
        <v>963</v>
      </c>
      <c r="W1" s="283" t="s">
        <v>964</v>
      </c>
      <c r="X1" s="23" t="s">
        <v>148</v>
      </c>
      <c r="Y1" s="23" t="s">
        <v>394</v>
      </c>
      <c r="Z1" s="4"/>
      <c r="AA1" s="4"/>
      <c r="AB1" s="4"/>
      <c r="AC1" s="4"/>
      <c r="AD1" s="4"/>
      <c r="AE1" s="4"/>
      <c r="AF1" s="4"/>
    </row>
    <row r="2" spans="1:32" ht="27" customHeight="1" thickTop="1" thickBot="1" x14ac:dyDescent="0.25">
      <c r="B2" s="409" t="s">
        <v>940</v>
      </c>
      <c r="C2" s="409"/>
      <c r="D2" s="409"/>
      <c r="E2" s="409"/>
      <c r="F2" s="409"/>
      <c r="G2" s="409"/>
      <c r="H2" s="409"/>
      <c r="I2" s="409"/>
      <c r="J2" s="409"/>
      <c r="K2" s="409"/>
      <c r="L2" s="409"/>
      <c r="M2" s="409"/>
      <c r="N2" s="409"/>
      <c r="O2" s="409"/>
      <c r="P2" s="409"/>
      <c r="Q2" s="409"/>
      <c r="R2" s="409"/>
      <c r="S2" s="409"/>
      <c r="T2" s="409"/>
      <c r="U2" s="409"/>
      <c r="V2" s="409"/>
      <c r="W2" s="409"/>
      <c r="X2" s="409"/>
      <c r="Y2" s="409"/>
      <c r="Z2" s="4"/>
      <c r="AA2" s="4"/>
      <c r="AB2" s="4"/>
      <c r="AC2" s="4"/>
      <c r="AD2" s="4"/>
      <c r="AE2" s="4"/>
      <c r="AF2" s="4"/>
    </row>
    <row r="3" spans="1:32" ht="164.25" customHeight="1" thickTop="1" thickBot="1" x14ac:dyDescent="0.25">
      <c r="A3" s="369">
        <v>1</v>
      </c>
      <c r="B3" s="22" t="s">
        <v>149</v>
      </c>
      <c r="C3" s="22" t="s">
        <v>7</v>
      </c>
      <c r="D3" s="22" t="s">
        <v>184</v>
      </c>
      <c r="E3" s="22" t="s">
        <v>185</v>
      </c>
      <c r="F3" s="22" t="s">
        <v>1063</v>
      </c>
      <c r="G3" s="22" t="s">
        <v>150</v>
      </c>
      <c r="H3" s="22" t="s">
        <v>397</v>
      </c>
      <c r="I3" s="22" t="s">
        <v>9</v>
      </c>
      <c r="J3" s="22">
        <v>21</v>
      </c>
      <c r="K3" s="22" t="s">
        <v>10</v>
      </c>
      <c r="L3" s="300" t="s">
        <v>48</v>
      </c>
      <c r="M3" s="300" t="s">
        <v>48</v>
      </c>
      <c r="N3" s="5"/>
      <c r="O3" s="300" t="s">
        <v>151</v>
      </c>
      <c r="P3" s="300" t="s">
        <v>152</v>
      </c>
      <c r="Q3" s="22" t="s">
        <v>396</v>
      </c>
      <c r="R3" s="354"/>
      <c r="S3" s="354"/>
      <c r="T3" s="354"/>
      <c r="U3" s="354"/>
      <c r="V3" s="354"/>
      <c r="W3" s="354"/>
      <c r="X3" s="22" t="s">
        <v>186</v>
      </c>
      <c r="Y3" s="22" t="s">
        <v>153</v>
      </c>
      <c r="Z3" s="4"/>
      <c r="AA3" s="4"/>
      <c r="AB3" s="4"/>
      <c r="AC3" s="4"/>
      <c r="AD3" s="4"/>
      <c r="AE3" s="4"/>
      <c r="AF3" s="4"/>
    </row>
    <row r="4" spans="1:32" s="6" customFormat="1" ht="210" customHeight="1" thickTop="1" thickBot="1" x14ac:dyDescent="0.3">
      <c r="A4" s="369">
        <v>2</v>
      </c>
      <c r="B4" s="325" t="s">
        <v>6</v>
      </c>
      <c r="C4" s="22" t="s">
        <v>7</v>
      </c>
      <c r="D4" s="22" t="s">
        <v>189</v>
      </c>
      <c r="E4" s="22">
        <v>8</v>
      </c>
      <c r="F4" s="22">
        <v>8</v>
      </c>
      <c r="G4" s="22" t="s">
        <v>156</v>
      </c>
      <c r="H4" s="22" t="s">
        <v>190</v>
      </c>
      <c r="I4" s="22" t="s">
        <v>9</v>
      </c>
      <c r="J4" s="22">
        <v>21</v>
      </c>
      <c r="K4" s="22" t="s">
        <v>10</v>
      </c>
      <c r="L4" s="25" t="s">
        <v>48</v>
      </c>
      <c r="M4" s="25" t="s">
        <v>48</v>
      </c>
      <c r="N4" s="291"/>
      <c r="O4" s="25" t="s">
        <v>151</v>
      </c>
      <c r="P4" s="25" t="s">
        <v>152</v>
      </c>
      <c r="Q4" s="26" t="s">
        <v>395</v>
      </c>
      <c r="R4" s="25" t="s">
        <v>48</v>
      </c>
      <c r="S4" s="25" t="s">
        <v>48</v>
      </c>
      <c r="T4" s="291"/>
      <c r="U4" s="291"/>
      <c r="V4" s="291"/>
      <c r="W4" s="291"/>
      <c r="X4" s="25" t="s">
        <v>398</v>
      </c>
      <c r="Y4" s="22" t="s">
        <v>153</v>
      </c>
    </row>
    <row r="5" spans="1:32" s="6" customFormat="1" ht="154.5" customHeight="1" thickTop="1" thickBot="1" x14ac:dyDescent="0.3">
      <c r="A5" s="6">
        <v>3</v>
      </c>
      <c r="B5" s="325" t="s">
        <v>6</v>
      </c>
      <c r="C5" s="22" t="s">
        <v>7</v>
      </c>
      <c r="D5" s="22" t="s">
        <v>191</v>
      </c>
      <c r="E5" s="22" t="s">
        <v>157</v>
      </c>
      <c r="F5" s="27">
        <v>1</v>
      </c>
      <c r="G5" s="22" t="s">
        <v>158</v>
      </c>
      <c r="H5" s="22" t="s">
        <v>192</v>
      </c>
      <c r="I5" s="22" t="s">
        <v>9</v>
      </c>
      <c r="J5" s="22">
        <v>21</v>
      </c>
      <c r="K5" s="22" t="s">
        <v>10</v>
      </c>
      <c r="L5" s="25" t="s">
        <v>48</v>
      </c>
      <c r="M5" s="25" t="s">
        <v>48</v>
      </c>
      <c r="N5" s="291"/>
      <c r="O5" s="25" t="s">
        <v>151</v>
      </c>
      <c r="P5" s="25" t="s">
        <v>152</v>
      </c>
      <c r="Q5" s="28">
        <v>1</v>
      </c>
      <c r="R5" s="25" t="s">
        <v>48</v>
      </c>
      <c r="S5" s="25" t="s">
        <v>48</v>
      </c>
      <c r="T5" s="291"/>
      <c r="U5" s="291"/>
      <c r="V5" s="291"/>
      <c r="W5" s="291"/>
      <c r="X5" s="25" t="s">
        <v>159</v>
      </c>
      <c r="Y5" s="22" t="s">
        <v>153</v>
      </c>
    </row>
    <row r="6" spans="1:32" s="6" customFormat="1" ht="87" customHeight="1" thickTop="1" thickBot="1" x14ac:dyDescent="0.3">
      <c r="A6" s="369">
        <v>4</v>
      </c>
      <c r="B6" s="325" t="s">
        <v>6</v>
      </c>
      <c r="C6" s="22" t="s">
        <v>7</v>
      </c>
      <c r="D6" s="22" t="s">
        <v>193</v>
      </c>
      <c r="E6" s="22" t="s">
        <v>194</v>
      </c>
      <c r="F6" s="22" t="s">
        <v>194</v>
      </c>
      <c r="G6" s="22" t="s">
        <v>160</v>
      </c>
      <c r="H6" s="22" t="s">
        <v>195</v>
      </c>
      <c r="I6" s="22" t="s">
        <v>9</v>
      </c>
      <c r="J6" s="22">
        <v>21</v>
      </c>
      <c r="K6" s="22" t="s">
        <v>10</v>
      </c>
      <c r="L6" s="25" t="s">
        <v>48</v>
      </c>
      <c r="M6" s="25" t="s">
        <v>48</v>
      </c>
      <c r="N6" s="291"/>
      <c r="O6" s="25" t="s">
        <v>151</v>
      </c>
      <c r="P6" s="25" t="s">
        <v>152</v>
      </c>
      <c r="Q6" s="22" t="s">
        <v>196</v>
      </c>
      <c r="R6" s="25" t="s">
        <v>48</v>
      </c>
      <c r="S6" s="25" t="s">
        <v>48</v>
      </c>
      <c r="T6" s="291"/>
      <c r="U6" s="291"/>
      <c r="V6" s="291"/>
      <c r="W6" s="291"/>
      <c r="X6" s="25" t="s">
        <v>161</v>
      </c>
      <c r="Y6" s="22" t="s">
        <v>153</v>
      </c>
    </row>
    <row r="7" spans="1:32" s="227" customFormat="1" ht="212.25" customHeight="1" thickTop="1" thickBot="1" x14ac:dyDescent="0.3">
      <c r="A7" s="369">
        <v>5</v>
      </c>
      <c r="B7" s="325" t="s">
        <v>163</v>
      </c>
      <c r="C7" s="22" t="s">
        <v>33</v>
      </c>
      <c r="D7" s="22" t="s">
        <v>728</v>
      </c>
      <c r="E7" s="22"/>
      <c r="F7" s="22">
        <v>4</v>
      </c>
      <c r="G7" s="22"/>
      <c r="H7" s="22"/>
      <c r="I7" s="22" t="s">
        <v>9</v>
      </c>
      <c r="J7" s="22">
        <v>21</v>
      </c>
      <c r="K7" s="22" t="s">
        <v>10</v>
      </c>
      <c r="L7" s="25" t="s">
        <v>48</v>
      </c>
      <c r="M7" s="25" t="s">
        <v>48</v>
      </c>
      <c r="N7" s="291"/>
      <c r="O7" s="25" t="s">
        <v>151</v>
      </c>
      <c r="P7" s="25" t="s">
        <v>152</v>
      </c>
      <c r="Q7" s="22" t="s">
        <v>8</v>
      </c>
      <c r="R7" s="25"/>
      <c r="S7" s="25"/>
      <c r="T7" s="291" t="s">
        <v>957</v>
      </c>
      <c r="U7" s="291" t="s">
        <v>957</v>
      </c>
      <c r="V7" s="291" t="s">
        <v>957</v>
      </c>
      <c r="W7" s="291" t="s">
        <v>957</v>
      </c>
      <c r="X7" s="25" t="s">
        <v>873</v>
      </c>
      <c r="Y7" s="22" t="s">
        <v>162</v>
      </c>
    </row>
    <row r="8" spans="1:32" s="6" customFormat="1" ht="117" customHeight="1" thickTop="1" thickBot="1" x14ac:dyDescent="0.3">
      <c r="A8" s="369">
        <v>6</v>
      </c>
      <c r="B8" s="325" t="s">
        <v>163</v>
      </c>
      <c r="C8" s="22" t="s">
        <v>33</v>
      </c>
      <c r="D8" s="22" t="s">
        <v>358</v>
      </c>
      <c r="E8" s="22" t="s">
        <v>359</v>
      </c>
      <c r="F8" s="22" t="s">
        <v>360</v>
      </c>
      <c r="G8" s="22" t="s">
        <v>361</v>
      </c>
      <c r="H8" s="22" t="s">
        <v>362</v>
      </c>
      <c r="I8" s="22" t="s">
        <v>9</v>
      </c>
      <c r="J8" s="22">
        <v>21</v>
      </c>
      <c r="K8" s="22" t="s">
        <v>10</v>
      </c>
      <c r="L8" s="25" t="s">
        <v>11</v>
      </c>
      <c r="M8" s="25" t="s">
        <v>11</v>
      </c>
      <c r="N8" s="291"/>
      <c r="O8" s="25" t="s">
        <v>151</v>
      </c>
      <c r="P8" s="25" t="s">
        <v>152</v>
      </c>
      <c r="Q8" s="22" t="s">
        <v>363</v>
      </c>
      <c r="R8" s="25" t="s">
        <v>11</v>
      </c>
      <c r="S8" s="25" t="s">
        <v>11</v>
      </c>
      <c r="T8" s="291" t="s">
        <v>958</v>
      </c>
      <c r="U8" s="301" t="s">
        <v>1051</v>
      </c>
      <c r="V8" s="291" t="s">
        <v>957</v>
      </c>
      <c r="W8" s="291" t="s">
        <v>957</v>
      </c>
      <c r="X8" s="22" t="s">
        <v>364</v>
      </c>
      <c r="Y8" s="22" t="s">
        <v>162</v>
      </c>
    </row>
    <row r="9" spans="1:32" s="6" customFormat="1" ht="111.75" customHeight="1" thickTop="1" thickBot="1" x14ac:dyDescent="0.3">
      <c r="A9" s="369">
        <v>7</v>
      </c>
      <c r="B9" s="326" t="s">
        <v>163</v>
      </c>
      <c r="C9" s="22" t="s">
        <v>33</v>
      </c>
      <c r="D9" s="22" t="s">
        <v>365</v>
      </c>
      <c r="E9" s="68" t="s">
        <v>366</v>
      </c>
      <c r="F9" s="68">
        <v>30</v>
      </c>
      <c r="G9" s="22" t="s">
        <v>164</v>
      </c>
      <c r="H9" s="22" t="s">
        <v>367</v>
      </c>
      <c r="I9" s="22" t="s">
        <v>9</v>
      </c>
      <c r="J9" s="22">
        <v>21</v>
      </c>
      <c r="K9" s="69" t="s">
        <v>10</v>
      </c>
      <c r="L9" s="25" t="s">
        <v>11</v>
      </c>
      <c r="M9" s="25" t="s">
        <v>11</v>
      </c>
      <c r="N9" s="291"/>
      <c r="O9" s="25" t="s">
        <v>151</v>
      </c>
      <c r="P9" s="25" t="s">
        <v>152</v>
      </c>
      <c r="Q9" s="70" t="s">
        <v>8</v>
      </c>
      <c r="R9" s="71" t="s">
        <v>165</v>
      </c>
      <c r="S9" s="25"/>
      <c r="T9" s="291" t="s">
        <v>957</v>
      </c>
      <c r="U9" s="291" t="s">
        <v>957</v>
      </c>
      <c r="V9" s="291" t="s">
        <v>957</v>
      </c>
      <c r="W9" s="291" t="s">
        <v>957</v>
      </c>
      <c r="X9" s="25" t="s">
        <v>368</v>
      </c>
      <c r="Y9" s="22" t="s">
        <v>162</v>
      </c>
    </row>
    <row r="10" spans="1:32" s="6" customFormat="1" ht="134.25" customHeight="1" thickTop="1" thickBot="1" x14ac:dyDescent="0.3">
      <c r="A10" s="369">
        <v>8</v>
      </c>
      <c r="B10" s="326" t="s">
        <v>163</v>
      </c>
      <c r="C10" s="22" t="s">
        <v>33</v>
      </c>
      <c r="D10" s="22" t="s">
        <v>370</v>
      </c>
      <c r="E10" s="22" t="s">
        <v>371</v>
      </c>
      <c r="F10" s="22" t="s">
        <v>371</v>
      </c>
      <c r="G10" s="22" t="s">
        <v>372</v>
      </c>
      <c r="H10" s="22" t="s">
        <v>373</v>
      </c>
      <c r="I10" s="22" t="s">
        <v>9</v>
      </c>
      <c r="J10" s="22">
        <v>21</v>
      </c>
      <c r="K10" s="22" t="s">
        <v>10</v>
      </c>
      <c r="L10" s="25" t="s">
        <v>48</v>
      </c>
      <c r="M10" s="25" t="s">
        <v>48</v>
      </c>
      <c r="N10" s="291"/>
      <c r="O10" s="25" t="s">
        <v>151</v>
      </c>
      <c r="P10" s="25" t="s">
        <v>152</v>
      </c>
      <c r="Q10" s="22" t="s">
        <v>374</v>
      </c>
      <c r="R10" s="25"/>
      <c r="S10" s="25"/>
      <c r="T10" s="291" t="s">
        <v>958</v>
      </c>
      <c r="U10" s="291" t="s">
        <v>1050</v>
      </c>
      <c r="V10" s="291" t="s">
        <v>957</v>
      </c>
      <c r="W10" s="291" t="s">
        <v>957</v>
      </c>
      <c r="X10" s="22" t="s">
        <v>375</v>
      </c>
      <c r="Y10" s="22" t="s">
        <v>162</v>
      </c>
    </row>
    <row r="11" spans="1:32" s="6" customFormat="1" ht="140.25" customHeight="1" thickTop="1" thickBot="1" x14ac:dyDescent="0.3">
      <c r="A11" s="369">
        <v>9</v>
      </c>
      <c r="B11" s="325" t="s">
        <v>163</v>
      </c>
      <c r="C11" s="22" t="s">
        <v>33</v>
      </c>
      <c r="D11" s="22" t="s">
        <v>376</v>
      </c>
      <c r="E11" s="22" t="s">
        <v>377</v>
      </c>
      <c r="F11" s="22" t="s">
        <v>378</v>
      </c>
      <c r="G11" s="22" t="s">
        <v>379</v>
      </c>
      <c r="H11" s="22" t="s">
        <v>380</v>
      </c>
      <c r="I11" s="22" t="s">
        <v>9</v>
      </c>
      <c r="J11" s="22">
        <v>21</v>
      </c>
      <c r="K11" s="22" t="s">
        <v>10</v>
      </c>
      <c r="L11" s="25" t="s">
        <v>48</v>
      </c>
      <c r="M11" s="25" t="s">
        <v>48</v>
      </c>
      <c r="N11" s="291"/>
      <c r="O11" s="25" t="s">
        <v>151</v>
      </c>
      <c r="P11" s="25" t="s">
        <v>152</v>
      </c>
      <c r="Q11" s="22" t="s">
        <v>381</v>
      </c>
      <c r="R11" s="25"/>
      <c r="S11" s="25"/>
      <c r="T11" s="291" t="s">
        <v>958</v>
      </c>
      <c r="U11" s="291" t="s">
        <v>1048</v>
      </c>
      <c r="V11" s="291" t="s">
        <v>957</v>
      </c>
      <c r="W11" s="291" t="s">
        <v>957</v>
      </c>
      <c r="X11" s="22" t="s">
        <v>382</v>
      </c>
      <c r="Y11" s="22" t="s">
        <v>162</v>
      </c>
    </row>
    <row r="12" spans="1:32" s="6" customFormat="1" ht="155.25" customHeight="1" thickTop="1" thickBot="1" x14ac:dyDescent="0.3">
      <c r="A12" s="369">
        <v>10</v>
      </c>
      <c r="B12" s="325" t="s">
        <v>383</v>
      </c>
      <c r="C12" s="22" t="s">
        <v>16</v>
      </c>
      <c r="D12" s="22" t="s">
        <v>384</v>
      </c>
      <c r="E12" s="22" t="s">
        <v>385</v>
      </c>
      <c r="F12" s="22" t="s">
        <v>166</v>
      </c>
      <c r="G12" s="22" t="s">
        <v>167</v>
      </c>
      <c r="H12" s="68" t="s">
        <v>386</v>
      </c>
      <c r="I12" s="22" t="s">
        <v>9</v>
      </c>
      <c r="J12" s="22" t="s">
        <v>875</v>
      </c>
      <c r="K12" s="22" t="s">
        <v>10</v>
      </c>
      <c r="L12" s="300" t="s">
        <v>48</v>
      </c>
      <c r="M12" s="300" t="s">
        <v>48</v>
      </c>
      <c r="N12" s="300"/>
      <c r="O12" s="300" t="s">
        <v>151</v>
      </c>
      <c r="P12" s="300" t="s">
        <v>152</v>
      </c>
      <c r="Q12" s="22" t="s">
        <v>168</v>
      </c>
      <c r="R12" s="29" t="s">
        <v>48</v>
      </c>
      <c r="S12" s="29" t="s">
        <v>48</v>
      </c>
      <c r="T12" s="29" t="s">
        <v>958</v>
      </c>
      <c r="U12" s="22" t="s">
        <v>1060</v>
      </c>
      <c r="V12" s="22" t="s">
        <v>1025</v>
      </c>
      <c r="W12" s="300" t="s">
        <v>957</v>
      </c>
      <c r="X12" s="300" t="s">
        <v>387</v>
      </c>
      <c r="Y12" s="300" t="s">
        <v>162</v>
      </c>
      <c r="Z12" s="300"/>
      <c r="AA12" s="300"/>
      <c r="AB12" s="22"/>
      <c r="AC12" s="300"/>
      <c r="AD12" s="300"/>
      <c r="AE12" s="300"/>
    </row>
    <row r="13" spans="1:32" s="6" customFormat="1" ht="99" customHeight="1" thickTop="1" thickBot="1" x14ac:dyDescent="0.3">
      <c r="A13" s="369">
        <v>11</v>
      </c>
      <c r="B13" s="325" t="s">
        <v>383</v>
      </c>
      <c r="C13" s="22" t="s">
        <v>16</v>
      </c>
      <c r="D13" s="22" t="s">
        <v>388</v>
      </c>
      <c r="E13" s="22" t="s">
        <v>389</v>
      </c>
      <c r="F13" s="22" t="s">
        <v>390</v>
      </c>
      <c r="G13" s="22" t="s">
        <v>391</v>
      </c>
      <c r="H13" s="22" t="s">
        <v>392</v>
      </c>
      <c r="I13" s="22" t="s">
        <v>9</v>
      </c>
      <c r="J13" s="22" t="s">
        <v>875</v>
      </c>
      <c r="K13" s="22" t="s">
        <v>10</v>
      </c>
      <c r="L13" s="25" t="s">
        <v>48</v>
      </c>
      <c r="M13" s="25" t="s">
        <v>48</v>
      </c>
      <c r="N13" s="291"/>
      <c r="O13" s="25" t="s">
        <v>151</v>
      </c>
      <c r="P13" s="25" t="s">
        <v>152</v>
      </c>
      <c r="Q13" s="228">
        <v>12</v>
      </c>
      <c r="R13" s="22" t="s">
        <v>48</v>
      </c>
      <c r="S13" s="22" t="s">
        <v>48</v>
      </c>
      <c r="T13" s="301" t="s">
        <v>958</v>
      </c>
      <c r="U13" s="22" t="s">
        <v>1061</v>
      </c>
      <c r="V13" s="22" t="s">
        <v>1025</v>
      </c>
      <c r="W13" s="300" t="s">
        <v>1025</v>
      </c>
      <c r="X13" s="300" t="s">
        <v>393</v>
      </c>
      <c r="Y13" s="291" t="s">
        <v>162</v>
      </c>
      <c r="Z13" s="300"/>
      <c r="AA13" s="300"/>
      <c r="AB13" s="22"/>
      <c r="AC13" s="300"/>
      <c r="AD13" s="300"/>
      <c r="AE13" s="291"/>
    </row>
    <row r="14" spans="1:32" s="6" customFormat="1" ht="95.25" customHeight="1" thickTop="1" thickBot="1" x14ac:dyDescent="0.3">
      <c r="A14" s="369">
        <v>12</v>
      </c>
      <c r="B14" s="325" t="s">
        <v>169</v>
      </c>
      <c r="C14" s="22" t="s">
        <v>46</v>
      </c>
      <c r="D14" s="22" t="s">
        <v>197</v>
      </c>
      <c r="E14" s="22" t="s">
        <v>198</v>
      </c>
      <c r="F14" s="22" t="s">
        <v>198</v>
      </c>
      <c r="G14" s="22" t="s">
        <v>199</v>
      </c>
      <c r="H14" s="22" t="s">
        <v>200</v>
      </c>
      <c r="I14" s="22" t="s">
        <v>9</v>
      </c>
      <c r="J14" s="22" t="s">
        <v>875</v>
      </c>
      <c r="K14" s="22" t="s">
        <v>10</v>
      </c>
      <c r="L14" s="25" t="s">
        <v>48</v>
      </c>
      <c r="M14" s="25" t="s">
        <v>48</v>
      </c>
      <c r="N14" s="291"/>
      <c r="O14" s="25" t="s">
        <v>151</v>
      </c>
      <c r="P14" s="25" t="s">
        <v>152</v>
      </c>
      <c r="Q14" s="22" t="s">
        <v>198</v>
      </c>
      <c r="R14" s="22"/>
      <c r="S14" s="22"/>
      <c r="T14" s="301" t="s">
        <v>1030</v>
      </c>
      <c r="U14" s="333" t="s">
        <v>1031</v>
      </c>
      <c r="V14" s="333" t="s">
        <v>1025</v>
      </c>
      <c r="W14" s="350" t="s">
        <v>1025</v>
      </c>
      <c r="X14" s="350" t="s">
        <v>201</v>
      </c>
      <c r="Y14" s="350" t="s">
        <v>173</v>
      </c>
      <c r="Z14" s="350"/>
      <c r="AA14" s="350"/>
      <c r="AB14" s="333"/>
      <c r="AC14" s="351"/>
      <c r="AD14" s="351"/>
      <c r="AE14" s="351"/>
    </row>
    <row r="15" spans="1:32" s="6" customFormat="1" ht="84" customHeight="1" thickTop="1" thickBot="1" x14ac:dyDescent="0.3">
      <c r="A15" s="369">
        <v>13</v>
      </c>
      <c r="B15" s="325" t="s">
        <v>169</v>
      </c>
      <c r="C15" s="22" t="s">
        <v>46</v>
      </c>
      <c r="D15" s="22" t="s">
        <v>202</v>
      </c>
      <c r="E15" s="22" t="s">
        <v>203</v>
      </c>
      <c r="F15" s="22" t="s">
        <v>203</v>
      </c>
      <c r="G15" s="22" t="s">
        <v>204</v>
      </c>
      <c r="H15" s="22" t="s">
        <v>205</v>
      </c>
      <c r="I15" s="22" t="s">
        <v>9</v>
      </c>
      <c r="J15" s="22" t="s">
        <v>875</v>
      </c>
      <c r="K15" s="22" t="s">
        <v>10</v>
      </c>
      <c r="L15" s="25" t="s">
        <v>48</v>
      </c>
      <c r="M15" s="25" t="s">
        <v>48</v>
      </c>
      <c r="N15" s="291"/>
      <c r="O15" s="25" t="s">
        <v>151</v>
      </c>
      <c r="P15" s="25" t="s">
        <v>152</v>
      </c>
      <c r="Q15" s="22" t="s">
        <v>203</v>
      </c>
      <c r="R15" s="22"/>
      <c r="S15" s="22"/>
      <c r="T15" s="301" t="s">
        <v>1030</v>
      </c>
      <c r="U15" s="301" t="s">
        <v>1032</v>
      </c>
      <c r="V15" s="301" t="s">
        <v>1025</v>
      </c>
      <c r="W15" s="301" t="s">
        <v>1025</v>
      </c>
      <c r="X15" s="29" t="s">
        <v>206</v>
      </c>
      <c r="Y15" s="22" t="s">
        <v>173</v>
      </c>
    </row>
    <row r="16" spans="1:32" s="6" customFormat="1" ht="98.25" customHeight="1" thickTop="1" thickBot="1" x14ac:dyDescent="0.3">
      <c r="A16" s="369">
        <v>14</v>
      </c>
      <c r="B16" s="325" t="s">
        <v>169</v>
      </c>
      <c r="C16" s="22" t="s">
        <v>46</v>
      </c>
      <c r="D16" s="22" t="s">
        <v>207</v>
      </c>
      <c r="E16" s="22" t="s">
        <v>170</v>
      </c>
      <c r="F16" s="27">
        <v>1</v>
      </c>
      <c r="G16" s="22" t="s">
        <v>47</v>
      </c>
      <c r="H16" s="22" t="s">
        <v>208</v>
      </c>
      <c r="I16" s="22" t="s">
        <v>9</v>
      </c>
      <c r="J16" s="22" t="s">
        <v>875</v>
      </c>
      <c r="K16" s="22" t="s">
        <v>10</v>
      </c>
      <c r="L16" s="25" t="s">
        <v>48</v>
      </c>
      <c r="M16" s="25" t="s">
        <v>48</v>
      </c>
      <c r="N16" s="291"/>
      <c r="O16" s="25" t="s">
        <v>151</v>
      </c>
      <c r="P16" s="25" t="s">
        <v>152</v>
      </c>
      <c r="Q16" s="22" t="s">
        <v>171</v>
      </c>
      <c r="R16" s="22" t="s">
        <v>48</v>
      </c>
      <c r="S16" s="22" t="s">
        <v>48</v>
      </c>
      <c r="T16" s="301" t="s">
        <v>1030</v>
      </c>
      <c r="U16" s="301" t="s">
        <v>1033</v>
      </c>
      <c r="V16" s="301" t="s">
        <v>1025</v>
      </c>
      <c r="W16" s="301" t="s">
        <v>1025</v>
      </c>
      <c r="X16" s="22" t="s">
        <v>172</v>
      </c>
      <c r="Y16" s="22" t="s">
        <v>173</v>
      </c>
    </row>
    <row r="17" spans="1:25" s="6" customFormat="1" ht="106.5" customHeight="1" thickTop="1" thickBot="1" x14ac:dyDescent="0.3">
      <c r="A17" s="369">
        <v>15</v>
      </c>
      <c r="B17" s="325" t="s">
        <v>169</v>
      </c>
      <c r="C17" s="22" t="s">
        <v>46</v>
      </c>
      <c r="D17" s="22" t="s">
        <v>209</v>
      </c>
      <c r="E17" s="22" t="s">
        <v>170</v>
      </c>
      <c r="F17" s="22" t="s">
        <v>174</v>
      </c>
      <c r="G17" s="22" t="s">
        <v>49</v>
      </c>
      <c r="H17" s="22" t="s">
        <v>210</v>
      </c>
      <c r="I17" s="22" t="s">
        <v>9</v>
      </c>
      <c r="J17" s="22" t="s">
        <v>875</v>
      </c>
      <c r="K17" s="22" t="s">
        <v>10</v>
      </c>
      <c r="L17" s="25" t="s">
        <v>48</v>
      </c>
      <c r="M17" s="25" t="s">
        <v>48</v>
      </c>
      <c r="N17" s="291"/>
      <c r="O17" s="25" t="s">
        <v>151</v>
      </c>
      <c r="P17" s="25" t="s">
        <v>152</v>
      </c>
      <c r="Q17" s="22" t="s">
        <v>174</v>
      </c>
      <c r="R17" s="22" t="s">
        <v>48</v>
      </c>
      <c r="S17" s="22" t="s">
        <v>48</v>
      </c>
      <c r="T17" s="301" t="s">
        <v>1030</v>
      </c>
      <c r="U17" s="301" t="s">
        <v>1034</v>
      </c>
      <c r="V17" s="301" t="s">
        <v>1025</v>
      </c>
      <c r="W17" s="301" t="s">
        <v>1025</v>
      </c>
      <c r="X17" s="22" t="s">
        <v>175</v>
      </c>
      <c r="Y17" s="22" t="s">
        <v>173</v>
      </c>
    </row>
    <row r="18" spans="1:25" s="6" customFormat="1" ht="162" customHeight="1" thickTop="1" thickBot="1" x14ac:dyDescent="0.3">
      <c r="A18" s="369">
        <v>16</v>
      </c>
      <c r="B18" s="325" t="s">
        <v>169</v>
      </c>
      <c r="C18" s="22" t="s">
        <v>46</v>
      </c>
      <c r="D18" s="22" t="s">
        <v>211</v>
      </c>
      <c r="E18" s="22" t="s">
        <v>170</v>
      </c>
      <c r="F18" s="22" t="s">
        <v>174</v>
      </c>
      <c r="G18" s="22" t="s">
        <v>50</v>
      </c>
      <c r="H18" s="22" t="s">
        <v>210</v>
      </c>
      <c r="I18" s="22" t="s">
        <v>9</v>
      </c>
      <c r="J18" s="22" t="s">
        <v>875</v>
      </c>
      <c r="K18" s="22" t="s">
        <v>10</v>
      </c>
      <c r="L18" s="25" t="s">
        <v>48</v>
      </c>
      <c r="M18" s="25" t="s">
        <v>48</v>
      </c>
      <c r="N18" s="291"/>
      <c r="O18" s="25" t="s">
        <v>151</v>
      </c>
      <c r="P18" s="25" t="s">
        <v>152</v>
      </c>
      <c r="Q18" s="22" t="s">
        <v>174</v>
      </c>
      <c r="R18" s="22" t="s">
        <v>48</v>
      </c>
      <c r="S18" s="22" t="s">
        <v>48</v>
      </c>
      <c r="T18" s="301" t="s">
        <v>1030</v>
      </c>
      <c r="U18" s="301" t="s">
        <v>1035</v>
      </c>
      <c r="V18" s="301" t="s">
        <v>1025</v>
      </c>
      <c r="W18" s="301" t="s">
        <v>1025</v>
      </c>
      <c r="X18" s="22" t="s">
        <v>176</v>
      </c>
      <c r="Y18" s="22" t="s">
        <v>173</v>
      </c>
    </row>
    <row r="19" spans="1:25" s="6" customFormat="1" ht="122.25" customHeight="1" thickTop="1" thickBot="1" x14ac:dyDescent="0.3">
      <c r="A19" s="369">
        <v>17</v>
      </c>
      <c r="B19" s="325" t="s">
        <v>169</v>
      </c>
      <c r="C19" s="22" t="s">
        <v>46</v>
      </c>
      <c r="D19" s="22" t="s">
        <v>212</v>
      </c>
      <c r="E19" s="22" t="s">
        <v>213</v>
      </c>
      <c r="F19" s="22" t="s">
        <v>213</v>
      </c>
      <c r="G19" s="22" t="s">
        <v>214</v>
      </c>
      <c r="H19" s="22" t="s">
        <v>210</v>
      </c>
      <c r="I19" s="22" t="s">
        <v>9</v>
      </c>
      <c r="J19" s="22" t="s">
        <v>875</v>
      </c>
      <c r="K19" s="22" t="s">
        <v>10</v>
      </c>
      <c r="L19" s="25" t="s">
        <v>48</v>
      </c>
      <c r="M19" s="25" t="s">
        <v>48</v>
      </c>
      <c r="N19" s="291"/>
      <c r="O19" s="25" t="s">
        <v>245</v>
      </c>
      <c r="P19" s="25" t="s">
        <v>152</v>
      </c>
      <c r="Q19" s="22" t="s">
        <v>213</v>
      </c>
      <c r="R19" s="22"/>
      <c r="S19" s="22"/>
      <c r="T19" s="301" t="s">
        <v>1030</v>
      </c>
      <c r="U19" s="301" t="s">
        <v>1036</v>
      </c>
      <c r="V19" s="301" t="s">
        <v>1025</v>
      </c>
      <c r="W19" s="301" t="s">
        <v>1025</v>
      </c>
      <c r="X19" s="22" t="s">
        <v>201</v>
      </c>
      <c r="Y19" s="22" t="s">
        <v>173</v>
      </c>
    </row>
    <row r="20" spans="1:25" s="6" customFormat="1" ht="95.25" customHeight="1" thickTop="1" thickBot="1" x14ac:dyDescent="0.3">
      <c r="A20" s="369">
        <v>18</v>
      </c>
      <c r="B20" s="325" t="s">
        <v>169</v>
      </c>
      <c r="C20" s="22" t="s">
        <v>46</v>
      </c>
      <c r="D20" s="22" t="s">
        <v>215</v>
      </c>
      <c r="E20" s="22" t="s">
        <v>170</v>
      </c>
      <c r="F20" s="22" t="s">
        <v>177</v>
      </c>
      <c r="G20" s="22" t="s">
        <v>51</v>
      </c>
      <c r="H20" s="22" t="s">
        <v>210</v>
      </c>
      <c r="I20" s="22" t="s">
        <v>9</v>
      </c>
      <c r="J20" s="22" t="s">
        <v>875</v>
      </c>
      <c r="K20" s="22" t="s">
        <v>10</v>
      </c>
      <c r="L20" s="25" t="s">
        <v>48</v>
      </c>
      <c r="M20" s="25" t="s">
        <v>48</v>
      </c>
      <c r="N20" s="291"/>
      <c r="O20" s="25" t="s">
        <v>151</v>
      </c>
      <c r="P20" s="25" t="s">
        <v>152</v>
      </c>
      <c r="Q20" s="22" t="s">
        <v>178</v>
      </c>
      <c r="R20" s="22" t="s">
        <v>48</v>
      </c>
      <c r="S20" s="22" t="s">
        <v>48</v>
      </c>
      <c r="T20" s="301" t="s">
        <v>1030</v>
      </c>
      <c r="U20" s="301" t="s">
        <v>1037</v>
      </c>
      <c r="V20" s="301" t="s">
        <v>1025</v>
      </c>
      <c r="W20" s="301" t="s">
        <v>1025</v>
      </c>
      <c r="X20" s="22" t="s">
        <v>179</v>
      </c>
      <c r="Y20" s="22" t="s">
        <v>173</v>
      </c>
    </row>
    <row r="21" spans="1:25" s="6" customFormat="1" ht="75" customHeight="1" thickTop="1" thickBot="1" x14ac:dyDescent="0.3">
      <c r="A21" s="369">
        <v>19</v>
      </c>
      <c r="B21" s="325" t="s">
        <v>169</v>
      </c>
      <c r="C21" s="22" t="s">
        <v>46</v>
      </c>
      <c r="D21" s="22" t="s">
        <v>216</v>
      </c>
      <c r="E21" s="22" t="s">
        <v>178</v>
      </c>
      <c r="F21" s="22" t="s">
        <v>178</v>
      </c>
      <c r="G21" s="22" t="s">
        <v>217</v>
      </c>
      <c r="H21" s="22" t="s">
        <v>218</v>
      </c>
      <c r="I21" s="22" t="s">
        <v>9</v>
      </c>
      <c r="J21" s="22" t="s">
        <v>875</v>
      </c>
      <c r="K21" s="22" t="s">
        <v>10</v>
      </c>
      <c r="L21" s="25" t="s">
        <v>48</v>
      </c>
      <c r="M21" s="25" t="s">
        <v>48</v>
      </c>
      <c r="N21" s="291"/>
      <c r="O21" s="25" t="s">
        <v>245</v>
      </c>
      <c r="P21" s="25" t="s">
        <v>152</v>
      </c>
      <c r="Q21" s="22" t="s">
        <v>178</v>
      </c>
      <c r="R21" s="22"/>
      <c r="S21" s="22"/>
      <c r="T21" s="301" t="s">
        <v>1030</v>
      </c>
      <c r="U21" s="301" t="s">
        <v>1038</v>
      </c>
      <c r="V21" s="301" t="s">
        <v>1025</v>
      </c>
      <c r="W21" s="301" t="s">
        <v>1025</v>
      </c>
      <c r="X21" s="22" t="s">
        <v>219</v>
      </c>
      <c r="Y21" s="22" t="s">
        <v>173</v>
      </c>
    </row>
    <row r="22" spans="1:25" s="6" customFormat="1" ht="87.75" customHeight="1" thickTop="1" thickBot="1" x14ac:dyDescent="0.3">
      <c r="A22" s="369">
        <v>20</v>
      </c>
      <c r="B22" s="325" t="s">
        <v>169</v>
      </c>
      <c r="C22" s="22" t="s">
        <v>46</v>
      </c>
      <c r="D22" s="22" t="s">
        <v>220</v>
      </c>
      <c r="E22" s="22" t="s">
        <v>178</v>
      </c>
      <c r="F22" s="22" t="s">
        <v>178</v>
      </c>
      <c r="G22" s="22" t="s">
        <v>221</v>
      </c>
      <c r="H22" s="22" t="s">
        <v>218</v>
      </c>
      <c r="I22" s="22" t="s">
        <v>9</v>
      </c>
      <c r="J22" s="22" t="s">
        <v>875</v>
      </c>
      <c r="K22" s="22" t="s">
        <v>10</v>
      </c>
      <c r="L22" s="25" t="s">
        <v>48</v>
      </c>
      <c r="M22" s="25" t="s">
        <v>48</v>
      </c>
      <c r="N22" s="291"/>
      <c r="O22" s="25" t="s">
        <v>245</v>
      </c>
      <c r="P22" s="25" t="s">
        <v>152</v>
      </c>
      <c r="Q22" s="22" t="s">
        <v>178</v>
      </c>
      <c r="R22" s="22"/>
      <c r="S22" s="22"/>
      <c r="T22" s="301" t="s">
        <v>1030</v>
      </c>
      <c r="U22" s="301" t="s">
        <v>1039</v>
      </c>
      <c r="V22" s="301" t="s">
        <v>1025</v>
      </c>
      <c r="W22" s="301" t="s">
        <v>1025</v>
      </c>
      <c r="X22" s="22" t="s">
        <v>219</v>
      </c>
      <c r="Y22" s="22" t="s">
        <v>173</v>
      </c>
    </row>
    <row r="23" spans="1:25" s="6" customFormat="1" ht="75.75" customHeight="1" thickTop="1" thickBot="1" x14ac:dyDescent="0.3">
      <c r="A23" s="369">
        <v>21</v>
      </c>
      <c r="B23" s="325" t="s">
        <v>169</v>
      </c>
      <c r="C23" s="22" t="s">
        <v>46</v>
      </c>
      <c r="D23" s="22" t="s">
        <v>222</v>
      </c>
      <c r="E23" s="22" t="s">
        <v>178</v>
      </c>
      <c r="F23" s="22" t="s">
        <v>178</v>
      </c>
      <c r="G23" s="22" t="s">
        <v>223</v>
      </c>
      <c r="H23" s="22" t="s">
        <v>218</v>
      </c>
      <c r="I23" s="22" t="s">
        <v>9</v>
      </c>
      <c r="J23" s="22" t="s">
        <v>875</v>
      </c>
      <c r="K23" s="22" t="s">
        <v>10</v>
      </c>
      <c r="L23" s="25" t="s">
        <v>48</v>
      </c>
      <c r="M23" s="25" t="s">
        <v>48</v>
      </c>
      <c r="N23" s="291"/>
      <c r="O23" s="25" t="s">
        <v>245</v>
      </c>
      <c r="P23" s="25" t="s">
        <v>152</v>
      </c>
      <c r="Q23" s="22" t="s">
        <v>178</v>
      </c>
      <c r="R23" s="22"/>
      <c r="S23" s="22"/>
      <c r="T23" s="301" t="s">
        <v>1030</v>
      </c>
      <c r="U23" s="301" t="s">
        <v>1040</v>
      </c>
      <c r="V23" s="301" t="s">
        <v>1025</v>
      </c>
      <c r="W23" s="301" t="s">
        <v>1025</v>
      </c>
      <c r="X23" s="22" t="s">
        <v>219</v>
      </c>
      <c r="Y23" s="22" t="s">
        <v>173</v>
      </c>
    </row>
    <row r="24" spans="1:25" s="6" customFormat="1" ht="75" customHeight="1" thickTop="1" thickBot="1" x14ac:dyDescent="0.3">
      <c r="A24" s="369">
        <v>22</v>
      </c>
      <c r="B24" s="325" t="s">
        <v>169</v>
      </c>
      <c r="C24" s="22" t="s">
        <v>46</v>
      </c>
      <c r="D24" s="22" t="s">
        <v>224</v>
      </c>
      <c r="E24" s="22" t="s">
        <v>178</v>
      </c>
      <c r="F24" s="22" t="s">
        <v>178</v>
      </c>
      <c r="G24" s="22" t="s">
        <v>223</v>
      </c>
      <c r="H24" s="22" t="s">
        <v>225</v>
      </c>
      <c r="I24" s="22" t="s">
        <v>9</v>
      </c>
      <c r="J24" s="22" t="s">
        <v>875</v>
      </c>
      <c r="K24" s="22" t="s">
        <v>10</v>
      </c>
      <c r="L24" s="25" t="s">
        <v>48</v>
      </c>
      <c r="M24" s="25" t="s">
        <v>48</v>
      </c>
      <c r="N24" s="291"/>
      <c r="O24" s="25" t="s">
        <v>245</v>
      </c>
      <c r="P24" s="25" t="s">
        <v>152</v>
      </c>
      <c r="Q24" s="22" t="s">
        <v>178</v>
      </c>
      <c r="R24" s="22"/>
      <c r="S24" s="22"/>
      <c r="T24" s="301" t="s">
        <v>958</v>
      </c>
      <c r="U24" s="301" t="s">
        <v>1029</v>
      </c>
      <c r="V24" s="301" t="s">
        <v>1025</v>
      </c>
      <c r="W24" s="301" t="s">
        <v>1025</v>
      </c>
      <c r="X24" s="22" t="s">
        <v>226</v>
      </c>
      <c r="Y24" s="22" t="s">
        <v>173</v>
      </c>
    </row>
    <row r="25" spans="1:25" s="6" customFormat="1" ht="83.25" customHeight="1" thickTop="1" thickBot="1" x14ac:dyDescent="0.3">
      <c r="A25" s="369">
        <v>23</v>
      </c>
      <c r="B25" s="325" t="s">
        <v>169</v>
      </c>
      <c r="C25" s="22" t="s">
        <v>46</v>
      </c>
      <c r="D25" s="22" t="s">
        <v>227</v>
      </c>
      <c r="E25" s="22" t="s">
        <v>228</v>
      </c>
      <c r="F25" s="22" t="s">
        <v>228</v>
      </c>
      <c r="G25" s="22" t="s">
        <v>229</v>
      </c>
      <c r="H25" s="22" t="s">
        <v>230</v>
      </c>
      <c r="I25" s="22" t="s">
        <v>9</v>
      </c>
      <c r="J25" s="22" t="s">
        <v>875</v>
      </c>
      <c r="K25" s="22" t="s">
        <v>10</v>
      </c>
      <c r="L25" s="25" t="s">
        <v>48</v>
      </c>
      <c r="M25" s="25" t="s">
        <v>48</v>
      </c>
      <c r="N25" s="291"/>
      <c r="O25" s="25" t="s">
        <v>245</v>
      </c>
      <c r="P25" s="25" t="s">
        <v>152</v>
      </c>
      <c r="Q25" s="22" t="s">
        <v>228</v>
      </c>
      <c r="R25" s="22"/>
      <c r="S25" s="22"/>
      <c r="T25" s="301" t="s">
        <v>958</v>
      </c>
      <c r="U25" s="301" t="s">
        <v>1028</v>
      </c>
      <c r="V25" s="301" t="s">
        <v>1025</v>
      </c>
      <c r="W25" s="301" t="s">
        <v>1025</v>
      </c>
      <c r="X25" s="22" t="s">
        <v>231</v>
      </c>
      <c r="Y25" s="22" t="s">
        <v>173</v>
      </c>
    </row>
    <row r="26" spans="1:25" s="6" customFormat="1" ht="94.5" customHeight="1" thickTop="1" thickBot="1" x14ac:dyDescent="0.3">
      <c r="A26" s="369">
        <v>24</v>
      </c>
      <c r="B26" s="325" t="s">
        <v>169</v>
      </c>
      <c r="C26" s="22" t="s">
        <v>46</v>
      </c>
      <c r="D26" s="22" t="s">
        <v>232</v>
      </c>
      <c r="E26" s="22" t="s">
        <v>233</v>
      </c>
      <c r="F26" s="22" t="s">
        <v>233</v>
      </c>
      <c r="G26" s="22" t="s">
        <v>234</v>
      </c>
      <c r="H26" s="22" t="s">
        <v>235</v>
      </c>
      <c r="I26" s="22" t="s">
        <v>9</v>
      </c>
      <c r="J26" s="22" t="s">
        <v>875</v>
      </c>
      <c r="K26" s="22" t="s">
        <v>10</v>
      </c>
      <c r="L26" s="25" t="s">
        <v>48</v>
      </c>
      <c r="M26" s="25" t="s">
        <v>48</v>
      </c>
      <c r="N26" s="291"/>
      <c r="O26" s="25" t="s">
        <v>245</v>
      </c>
      <c r="P26" s="25" t="s">
        <v>152</v>
      </c>
      <c r="Q26" s="22" t="s">
        <v>233</v>
      </c>
      <c r="R26" s="22"/>
      <c r="S26" s="22"/>
      <c r="T26" s="301" t="s">
        <v>958</v>
      </c>
      <c r="U26" s="301" t="s">
        <v>1026</v>
      </c>
      <c r="V26" s="301" t="s">
        <v>1025</v>
      </c>
      <c r="W26" s="301" t="s">
        <v>1025</v>
      </c>
      <c r="X26" s="22" t="s">
        <v>236</v>
      </c>
      <c r="Y26" s="22" t="s">
        <v>173</v>
      </c>
    </row>
    <row r="27" spans="1:25" s="6" customFormat="1" ht="105.75" customHeight="1" thickTop="1" thickBot="1" x14ac:dyDescent="0.3">
      <c r="A27" s="369">
        <v>25</v>
      </c>
      <c r="B27" s="325" t="s">
        <v>169</v>
      </c>
      <c r="C27" s="22" t="s">
        <v>46</v>
      </c>
      <c r="D27" s="22" t="s">
        <v>237</v>
      </c>
      <c r="E27" s="22">
        <v>240</v>
      </c>
      <c r="F27" s="22">
        <v>240</v>
      </c>
      <c r="G27" s="22" t="s">
        <v>238</v>
      </c>
      <c r="H27" s="22" t="s">
        <v>239</v>
      </c>
      <c r="I27" s="22" t="s">
        <v>9</v>
      </c>
      <c r="J27" s="22" t="s">
        <v>875</v>
      </c>
      <c r="K27" s="22" t="s">
        <v>10</v>
      </c>
      <c r="L27" s="25" t="s">
        <v>48</v>
      </c>
      <c r="M27" s="25" t="s">
        <v>48</v>
      </c>
      <c r="N27" s="291"/>
      <c r="O27" s="25" t="s">
        <v>151</v>
      </c>
      <c r="P27" s="25" t="s">
        <v>152</v>
      </c>
      <c r="Q27" s="22">
        <v>60</v>
      </c>
      <c r="R27" s="22"/>
      <c r="S27" s="22"/>
      <c r="T27" s="293" t="s">
        <v>958</v>
      </c>
      <c r="U27" s="301" t="s">
        <v>1021</v>
      </c>
      <c r="V27" s="301" t="s">
        <v>1025</v>
      </c>
      <c r="W27" s="301" t="s">
        <v>1025</v>
      </c>
      <c r="X27" s="22" t="s">
        <v>240</v>
      </c>
      <c r="Y27" s="22" t="s">
        <v>173</v>
      </c>
    </row>
    <row r="28" spans="1:25" s="6" customFormat="1" ht="111" customHeight="1" thickTop="1" thickBot="1" x14ac:dyDescent="0.3">
      <c r="A28" s="369">
        <v>26</v>
      </c>
      <c r="B28" s="325" t="s">
        <v>169</v>
      </c>
      <c r="C28" s="22" t="s">
        <v>46</v>
      </c>
      <c r="D28" s="22" t="s">
        <v>241</v>
      </c>
      <c r="E28" s="22" t="s">
        <v>242</v>
      </c>
      <c r="F28" s="22" t="s">
        <v>242</v>
      </c>
      <c r="G28" s="22" t="s">
        <v>243</v>
      </c>
      <c r="H28" s="22" t="s">
        <v>239</v>
      </c>
      <c r="I28" s="22" t="s">
        <v>9</v>
      </c>
      <c r="J28" s="22" t="s">
        <v>875</v>
      </c>
      <c r="K28" s="22" t="s">
        <v>10</v>
      </c>
      <c r="L28" s="25" t="s">
        <v>48</v>
      </c>
      <c r="M28" s="25" t="s">
        <v>48</v>
      </c>
      <c r="N28" s="291"/>
      <c r="O28" s="25" t="s">
        <v>151</v>
      </c>
      <c r="P28" s="25" t="s">
        <v>152</v>
      </c>
      <c r="Q28" s="22" t="s">
        <v>242</v>
      </c>
      <c r="R28" s="22"/>
      <c r="S28" s="22"/>
      <c r="T28" s="301" t="s">
        <v>958</v>
      </c>
      <c r="U28" s="301" t="s">
        <v>1027</v>
      </c>
      <c r="V28" s="301" t="s">
        <v>1025</v>
      </c>
      <c r="W28" s="301" t="s">
        <v>1025</v>
      </c>
      <c r="X28" s="22" t="s">
        <v>240</v>
      </c>
      <c r="Y28" s="22" t="s">
        <v>173</v>
      </c>
    </row>
    <row r="29" spans="1:25" s="6" customFormat="1" ht="83.25" customHeight="1" thickTop="1" thickBot="1" x14ac:dyDescent="0.3">
      <c r="A29" s="369">
        <v>27</v>
      </c>
      <c r="B29" s="325" t="s">
        <v>169</v>
      </c>
      <c r="C29" s="22" t="s">
        <v>46</v>
      </c>
      <c r="D29" s="22" t="s">
        <v>813</v>
      </c>
      <c r="E29" s="22" t="s">
        <v>180</v>
      </c>
      <c r="F29" s="22" t="s">
        <v>52</v>
      </c>
      <c r="G29" s="22" t="s">
        <v>812</v>
      </c>
      <c r="H29" s="22" t="s">
        <v>244</v>
      </c>
      <c r="I29" s="22" t="s">
        <v>9</v>
      </c>
      <c r="J29" s="22">
        <v>33</v>
      </c>
      <c r="K29" s="22" t="s">
        <v>10</v>
      </c>
      <c r="L29" s="25" t="s">
        <v>48</v>
      </c>
      <c r="M29" s="25" t="s">
        <v>48</v>
      </c>
      <c r="N29" s="291"/>
      <c r="O29" s="25" t="s">
        <v>151</v>
      </c>
      <c r="P29" s="25" t="s">
        <v>152</v>
      </c>
      <c r="Q29" s="22" t="s">
        <v>181</v>
      </c>
      <c r="R29" s="25">
        <v>200000</v>
      </c>
      <c r="S29" s="25">
        <v>200000</v>
      </c>
      <c r="T29" s="301" t="s">
        <v>968</v>
      </c>
      <c r="U29" s="301" t="s">
        <v>1024</v>
      </c>
      <c r="V29" s="291" t="s">
        <v>1023</v>
      </c>
      <c r="W29" s="301" t="s">
        <v>1022</v>
      </c>
      <c r="X29" s="25" t="s">
        <v>182</v>
      </c>
      <c r="Y29" s="22" t="s">
        <v>173</v>
      </c>
    </row>
  </sheetData>
  <mergeCells count="1">
    <mergeCell ref="B2:Y2"/>
  </mergeCells>
  <printOptions horizontalCentered="1"/>
  <pageMargins left="0.23622047244094491" right="0.23622047244094491" top="0.74803149606299213" bottom="0.74803149606299213" header="0.31496062992125984" footer="0.31496062992125984"/>
  <pageSetup paperSize="9" scale="48" fitToHeight="0" orientation="landscape" horizontalDpi="1200" verticalDpi="1200" r:id="rId1"/>
  <headerFooter>
    <oddHeader>&amp;LMunicipal Transformation and Organisational Development</oddHeader>
    <oddFooter>&amp;R&amp;P</oddFooter>
  </headerFooter>
  <colBreaks count="1" manualBreakCount="1">
    <brk id="2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6"/>
  <sheetViews>
    <sheetView view="pageBreakPreview" zoomScale="72" zoomScaleNormal="100" zoomScaleSheetLayoutView="72" workbookViewId="0">
      <pane ySplit="1" topLeftCell="A53" activePane="bottomLeft" state="frozen"/>
      <selection pane="bottomLeft" activeCell="P55" sqref="P55:S56"/>
    </sheetView>
  </sheetViews>
  <sheetFormatPr defaultRowHeight="16.5" thickTop="1" thickBottom="1" x14ac:dyDescent="0.3"/>
  <cols>
    <col min="1" max="1" width="9.140625" style="370"/>
    <col min="2" max="2" width="11.140625" customWidth="1"/>
    <col min="3" max="3" width="12.5703125" customWidth="1"/>
    <col min="4" max="4" width="13.85546875" customWidth="1"/>
    <col min="5" max="5" width="12.42578125" customWidth="1"/>
    <col min="6" max="6" width="13.85546875" customWidth="1"/>
    <col min="7" max="7" width="13.5703125" customWidth="1"/>
    <col min="8" max="8" width="21.7109375" customWidth="1"/>
    <col min="11" max="11" width="9.140625" customWidth="1"/>
    <col min="12" max="13" width="14.140625" customWidth="1"/>
    <col min="14" max="14" width="14.140625" style="289" customWidth="1"/>
    <col min="15" max="15" width="13.5703125" customWidth="1"/>
    <col min="16" max="18" width="18" style="289" customWidth="1"/>
    <col min="19" max="19" width="13.140625" style="289" customWidth="1"/>
    <col min="20" max="20" width="13.85546875" style="82" customWidth="1"/>
  </cols>
  <sheetData>
    <row r="1" spans="1:22" ht="61.5" thickTop="1" thickBot="1" x14ac:dyDescent="0.3">
      <c r="A1" s="371" t="s">
        <v>1044</v>
      </c>
      <c r="B1" s="329" t="s">
        <v>0</v>
      </c>
      <c r="C1" s="75" t="s">
        <v>1</v>
      </c>
      <c r="D1" s="75" t="s">
        <v>120</v>
      </c>
      <c r="E1" s="75" t="s">
        <v>134</v>
      </c>
      <c r="F1" s="75" t="s">
        <v>2</v>
      </c>
      <c r="G1" s="75" t="s">
        <v>3</v>
      </c>
      <c r="H1" s="75" t="s">
        <v>4</v>
      </c>
      <c r="I1" s="75" t="s">
        <v>141</v>
      </c>
      <c r="J1" s="75" t="s">
        <v>871</v>
      </c>
      <c r="K1" s="75" t="s">
        <v>5</v>
      </c>
      <c r="L1" s="89" t="s">
        <v>142</v>
      </c>
      <c r="M1" s="89" t="s">
        <v>828</v>
      </c>
      <c r="N1" s="297" t="s">
        <v>1043</v>
      </c>
      <c r="O1" s="75" t="s">
        <v>119</v>
      </c>
      <c r="P1" s="283" t="s">
        <v>961</v>
      </c>
      <c r="Q1" s="283" t="s">
        <v>962</v>
      </c>
      <c r="R1" s="283" t="s">
        <v>963</v>
      </c>
      <c r="S1" s="283" t="s">
        <v>964</v>
      </c>
      <c r="T1" s="75" t="s">
        <v>125</v>
      </c>
      <c r="U1" s="75" t="s">
        <v>394</v>
      </c>
      <c r="V1" s="92"/>
    </row>
    <row r="2" spans="1:22" ht="32.25" customHeight="1" thickTop="1" thickBot="1" x14ac:dyDescent="0.3">
      <c r="B2" s="412" t="s">
        <v>941</v>
      </c>
      <c r="C2" s="413"/>
      <c r="D2" s="413"/>
      <c r="E2" s="413"/>
      <c r="F2" s="413"/>
      <c r="G2" s="413"/>
      <c r="H2" s="413"/>
      <c r="I2" s="413"/>
      <c r="J2" s="413"/>
      <c r="K2" s="413"/>
      <c r="L2" s="413"/>
      <c r="M2" s="413"/>
      <c r="N2" s="413"/>
      <c r="O2" s="413"/>
      <c r="P2" s="413"/>
      <c r="Q2" s="413"/>
      <c r="R2" s="413"/>
      <c r="S2" s="413"/>
      <c r="T2" s="413"/>
      <c r="U2" s="414"/>
      <c r="V2" s="92"/>
    </row>
    <row r="3" spans="1:22" ht="253.5" customHeight="1" thickTop="1" thickBot="1" x14ac:dyDescent="0.3">
      <c r="A3" s="370">
        <v>28</v>
      </c>
      <c r="B3" s="330" t="s">
        <v>15</v>
      </c>
      <c r="C3" s="78" t="s">
        <v>16</v>
      </c>
      <c r="D3" s="78" t="s">
        <v>122</v>
      </c>
      <c r="E3" s="78" t="s">
        <v>581</v>
      </c>
      <c r="F3" s="78" t="s">
        <v>582</v>
      </c>
      <c r="G3" s="78" t="s">
        <v>121</v>
      </c>
      <c r="H3" s="78" t="s">
        <v>598</v>
      </c>
      <c r="I3" s="78" t="s">
        <v>9</v>
      </c>
      <c r="J3" s="74" t="s">
        <v>880</v>
      </c>
      <c r="K3" s="85" t="s">
        <v>10</v>
      </c>
      <c r="L3" s="85" t="s">
        <v>137</v>
      </c>
      <c r="M3" s="85" t="s">
        <v>137</v>
      </c>
      <c r="N3" s="285"/>
      <c r="O3" s="78" t="s">
        <v>1041</v>
      </c>
      <c r="P3" s="286" t="s">
        <v>958</v>
      </c>
      <c r="Q3" s="284" t="s">
        <v>960</v>
      </c>
      <c r="R3" s="284" t="s">
        <v>957</v>
      </c>
      <c r="S3" s="285" t="s">
        <v>957</v>
      </c>
      <c r="T3" s="78" t="s">
        <v>123</v>
      </c>
      <c r="U3" s="78" t="s">
        <v>139</v>
      </c>
      <c r="V3" s="92"/>
    </row>
    <row r="4" spans="1:22" s="80" customFormat="1" ht="115.5" customHeight="1" thickTop="1" thickBot="1" x14ac:dyDescent="0.3">
      <c r="A4" s="370">
        <v>29</v>
      </c>
      <c r="B4" s="331" t="s">
        <v>17</v>
      </c>
      <c r="C4" s="74" t="s">
        <v>16</v>
      </c>
      <c r="D4" s="74" t="s">
        <v>18</v>
      </c>
      <c r="E4" s="74" t="s">
        <v>901</v>
      </c>
      <c r="F4" s="74" t="s">
        <v>19</v>
      </c>
      <c r="G4" s="74" t="s">
        <v>20</v>
      </c>
      <c r="H4" s="74" t="s">
        <v>597</v>
      </c>
      <c r="I4" s="74" t="s">
        <v>9</v>
      </c>
      <c r="J4" s="74" t="s">
        <v>880</v>
      </c>
      <c r="K4" s="79" t="s">
        <v>10</v>
      </c>
      <c r="L4" s="76">
        <v>1000000</v>
      </c>
      <c r="M4" s="76">
        <v>200000</v>
      </c>
      <c r="N4" s="287"/>
      <c r="O4" s="74" t="s">
        <v>274</v>
      </c>
      <c r="P4" s="286" t="s">
        <v>968</v>
      </c>
      <c r="Q4" s="286" t="s">
        <v>969</v>
      </c>
      <c r="R4" s="286" t="s">
        <v>970</v>
      </c>
      <c r="S4" s="286" t="s">
        <v>971</v>
      </c>
      <c r="T4" s="78" t="s">
        <v>583</v>
      </c>
      <c r="U4" s="78" t="s">
        <v>124</v>
      </c>
      <c r="V4" s="94"/>
    </row>
    <row r="5" spans="1:22" ht="81" customHeight="1" thickTop="1" thickBot="1" x14ac:dyDescent="0.3">
      <c r="A5" s="370">
        <v>30</v>
      </c>
      <c r="B5" s="331" t="s">
        <v>21</v>
      </c>
      <c r="C5" s="74" t="s">
        <v>16</v>
      </c>
      <c r="D5" s="74" t="s">
        <v>133</v>
      </c>
      <c r="E5" s="74">
        <v>46637</v>
      </c>
      <c r="F5" s="74">
        <v>19149</v>
      </c>
      <c r="G5" s="74" t="s">
        <v>21</v>
      </c>
      <c r="H5" s="74" t="s">
        <v>136</v>
      </c>
      <c r="I5" s="74" t="s">
        <v>63</v>
      </c>
      <c r="J5" s="74" t="s">
        <v>816</v>
      </c>
      <c r="K5" s="79" t="s">
        <v>10</v>
      </c>
      <c r="L5" s="76" t="s">
        <v>48</v>
      </c>
      <c r="M5" s="85" t="s">
        <v>137</v>
      </c>
      <c r="N5" s="285"/>
      <c r="O5" s="85" t="s">
        <v>14</v>
      </c>
      <c r="P5" s="285" t="s">
        <v>14</v>
      </c>
      <c r="Q5" s="285" t="s">
        <v>14</v>
      </c>
      <c r="R5" s="285" t="s">
        <v>14</v>
      </c>
      <c r="S5" s="285" t="s">
        <v>14</v>
      </c>
      <c r="T5" s="74" t="s">
        <v>138</v>
      </c>
      <c r="U5" s="78" t="s">
        <v>725</v>
      </c>
      <c r="V5" s="92"/>
    </row>
    <row r="6" spans="1:22" ht="179.25" customHeight="1" thickTop="1" thickBot="1" x14ac:dyDescent="0.3">
      <c r="A6" s="370">
        <v>31</v>
      </c>
      <c r="B6" s="331" t="s">
        <v>21</v>
      </c>
      <c r="C6" s="74" t="s">
        <v>16</v>
      </c>
      <c r="D6" s="74" t="s">
        <v>584</v>
      </c>
      <c r="E6" s="74" t="s">
        <v>8</v>
      </c>
      <c r="F6" s="74" t="s">
        <v>579</v>
      </c>
      <c r="G6" s="74" t="s">
        <v>22</v>
      </c>
      <c r="H6" s="74" t="s">
        <v>130</v>
      </c>
      <c r="I6" s="74" t="s">
        <v>874</v>
      </c>
      <c r="J6" s="74" t="s">
        <v>879</v>
      </c>
      <c r="K6" s="79" t="s">
        <v>23</v>
      </c>
      <c r="L6" s="79" t="s">
        <v>24</v>
      </c>
      <c r="M6" s="79">
        <v>5599366.7199999997</v>
      </c>
      <c r="N6" s="341"/>
      <c r="O6" s="74" t="s">
        <v>131</v>
      </c>
      <c r="P6" s="286" t="s">
        <v>958</v>
      </c>
      <c r="Q6" s="286" t="s">
        <v>966</v>
      </c>
      <c r="R6" s="286" t="s">
        <v>957</v>
      </c>
      <c r="S6" s="286" t="s">
        <v>957</v>
      </c>
      <c r="T6" s="74" t="s">
        <v>599</v>
      </c>
      <c r="U6" s="78" t="s">
        <v>139</v>
      </c>
      <c r="V6" s="92"/>
    </row>
    <row r="7" spans="1:22" s="80" customFormat="1" ht="219.75" customHeight="1" thickTop="1" thickBot="1" x14ac:dyDescent="0.3">
      <c r="A7" s="370">
        <v>32</v>
      </c>
      <c r="B7" s="331" t="s">
        <v>21</v>
      </c>
      <c r="C7" s="74" t="s">
        <v>16</v>
      </c>
      <c r="D7" s="74" t="s">
        <v>25</v>
      </c>
      <c r="E7" s="74" t="s">
        <v>8</v>
      </c>
      <c r="F7" s="74" t="s">
        <v>26</v>
      </c>
      <c r="G7" s="74" t="s">
        <v>27</v>
      </c>
      <c r="H7" s="74" t="s">
        <v>585</v>
      </c>
      <c r="I7" s="74" t="s">
        <v>9</v>
      </c>
      <c r="J7" s="74">
        <v>21</v>
      </c>
      <c r="K7" s="79" t="s">
        <v>28</v>
      </c>
      <c r="L7" s="76">
        <v>4000000</v>
      </c>
      <c r="M7" s="76">
        <v>3083000</v>
      </c>
      <c r="N7" s="287"/>
      <c r="O7" s="74" t="s">
        <v>729</v>
      </c>
      <c r="P7" s="286" t="s">
        <v>958</v>
      </c>
      <c r="Q7" s="286" t="s">
        <v>965</v>
      </c>
      <c r="R7" s="286" t="s">
        <v>957</v>
      </c>
      <c r="S7" s="287" t="s">
        <v>957</v>
      </c>
      <c r="T7" s="74" t="s">
        <v>132</v>
      </c>
      <c r="U7" s="78" t="s">
        <v>124</v>
      </c>
      <c r="V7" s="94"/>
    </row>
    <row r="8" spans="1:22" s="80" customFormat="1" ht="137.25" customHeight="1" thickTop="1" thickBot="1" x14ac:dyDescent="0.3">
      <c r="A8" s="370">
        <v>33</v>
      </c>
      <c r="B8" s="331" t="s">
        <v>29</v>
      </c>
      <c r="C8" s="74" t="s">
        <v>16</v>
      </c>
      <c r="D8" s="74" t="s">
        <v>31</v>
      </c>
      <c r="E8" s="74" t="s">
        <v>8</v>
      </c>
      <c r="F8" s="74" t="s">
        <v>32</v>
      </c>
      <c r="G8" s="74" t="s">
        <v>126</v>
      </c>
      <c r="H8" s="74" t="s">
        <v>586</v>
      </c>
      <c r="I8" s="74" t="s">
        <v>869</v>
      </c>
      <c r="J8" s="74" t="s">
        <v>880</v>
      </c>
      <c r="K8" s="79" t="s">
        <v>28</v>
      </c>
      <c r="L8" s="76">
        <v>700000</v>
      </c>
      <c r="M8" s="76">
        <v>700000</v>
      </c>
      <c r="N8" s="287"/>
      <c r="O8" s="74" t="s">
        <v>730</v>
      </c>
      <c r="P8" s="286" t="s">
        <v>958</v>
      </c>
      <c r="Q8" s="286" t="s">
        <v>967</v>
      </c>
      <c r="R8" s="286" t="s">
        <v>957</v>
      </c>
      <c r="S8" s="286" t="s">
        <v>957</v>
      </c>
      <c r="T8" s="74" t="s">
        <v>600</v>
      </c>
      <c r="U8" s="78" t="s">
        <v>139</v>
      </c>
      <c r="V8" s="94"/>
    </row>
    <row r="9" spans="1:22" s="80" customFormat="1" ht="135.75" customHeight="1" thickTop="1" thickBot="1" x14ac:dyDescent="0.3">
      <c r="A9" s="370">
        <v>34</v>
      </c>
      <c r="B9" s="331" t="s">
        <v>29</v>
      </c>
      <c r="C9" s="74" t="s">
        <v>16</v>
      </c>
      <c r="D9" s="74" t="s">
        <v>127</v>
      </c>
      <c r="E9" s="74" t="s">
        <v>8</v>
      </c>
      <c r="F9" s="74" t="s">
        <v>128</v>
      </c>
      <c r="G9" s="74" t="s">
        <v>129</v>
      </c>
      <c r="H9" s="74" t="s">
        <v>586</v>
      </c>
      <c r="I9" s="74" t="s">
        <v>9</v>
      </c>
      <c r="J9" s="74" t="s">
        <v>879</v>
      </c>
      <c r="K9" s="79" t="s">
        <v>30</v>
      </c>
      <c r="L9" s="76">
        <v>0</v>
      </c>
      <c r="M9" s="76">
        <v>0</v>
      </c>
      <c r="N9" s="287"/>
      <c r="O9" s="74" t="s">
        <v>731</v>
      </c>
      <c r="P9" s="286" t="s">
        <v>731</v>
      </c>
      <c r="Q9" s="286" t="s">
        <v>731</v>
      </c>
      <c r="R9" s="286" t="s">
        <v>731</v>
      </c>
      <c r="S9" s="286" t="s">
        <v>731</v>
      </c>
      <c r="T9" s="74" t="s">
        <v>600</v>
      </c>
      <c r="U9" s="78" t="s">
        <v>139</v>
      </c>
      <c r="V9" s="94"/>
    </row>
    <row r="10" spans="1:22" ht="131.25" customHeight="1" thickTop="1" thickBot="1" x14ac:dyDescent="0.3">
      <c r="A10" s="370">
        <v>35</v>
      </c>
      <c r="B10" s="331" t="s">
        <v>29</v>
      </c>
      <c r="C10" s="74" t="s">
        <v>16</v>
      </c>
      <c r="D10" s="74" t="s">
        <v>904</v>
      </c>
      <c r="E10" s="74" t="s">
        <v>8</v>
      </c>
      <c r="F10" s="74" t="s">
        <v>903</v>
      </c>
      <c r="G10" s="74" t="s">
        <v>732</v>
      </c>
      <c r="H10" s="74" t="s">
        <v>586</v>
      </c>
      <c r="I10" s="74" t="s">
        <v>902</v>
      </c>
      <c r="J10" s="74" t="s">
        <v>881</v>
      </c>
      <c r="K10" s="79" t="s">
        <v>30</v>
      </c>
      <c r="L10" s="76">
        <v>500000</v>
      </c>
      <c r="M10" s="76">
        <v>500000</v>
      </c>
      <c r="N10" s="287"/>
      <c r="O10" s="74" t="s">
        <v>733</v>
      </c>
      <c r="P10" s="286" t="s">
        <v>958</v>
      </c>
      <c r="Q10" s="286" t="s">
        <v>959</v>
      </c>
      <c r="R10" s="286" t="s">
        <v>957</v>
      </c>
      <c r="S10" s="286" t="s">
        <v>957</v>
      </c>
      <c r="T10" s="74" t="s">
        <v>600</v>
      </c>
      <c r="U10" s="78" t="s">
        <v>139</v>
      </c>
      <c r="V10" s="92"/>
    </row>
    <row r="11" spans="1:22" s="80" customFormat="1" ht="202.5" customHeight="1" thickTop="1" thickBot="1" x14ac:dyDescent="0.3">
      <c r="A11" s="370">
        <v>36</v>
      </c>
      <c r="B11" s="331" t="s">
        <v>58</v>
      </c>
      <c r="C11" s="74" t="s">
        <v>59</v>
      </c>
      <c r="D11" s="74" t="s">
        <v>753</v>
      </c>
      <c r="E11" s="74" t="s">
        <v>8</v>
      </c>
      <c r="F11" s="74" t="s">
        <v>754</v>
      </c>
      <c r="G11" s="74" t="s">
        <v>60</v>
      </c>
      <c r="H11" s="74" t="s">
        <v>596</v>
      </c>
      <c r="I11" s="74" t="s">
        <v>842</v>
      </c>
      <c r="J11" s="74" t="s">
        <v>882</v>
      </c>
      <c r="K11" s="74" t="s">
        <v>28</v>
      </c>
      <c r="L11" s="87" t="s">
        <v>755</v>
      </c>
      <c r="M11" s="87" t="s">
        <v>755</v>
      </c>
      <c r="N11" s="342"/>
      <c r="O11" s="74" t="s">
        <v>756</v>
      </c>
      <c r="P11" s="286" t="s">
        <v>958</v>
      </c>
      <c r="Q11" s="286" t="s">
        <v>972</v>
      </c>
      <c r="R11" s="286" t="s">
        <v>957</v>
      </c>
      <c r="S11" s="286" t="s">
        <v>957</v>
      </c>
      <c r="T11" s="83" t="s">
        <v>601</v>
      </c>
      <c r="U11" s="90" t="s">
        <v>124</v>
      </c>
      <c r="V11" s="94"/>
    </row>
    <row r="12" spans="1:22" ht="201.75" customHeight="1" thickTop="1" thickBot="1" x14ac:dyDescent="0.3">
      <c r="A12" s="370">
        <v>37</v>
      </c>
      <c r="B12" s="331" t="s">
        <v>58</v>
      </c>
      <c r="C12" s="74" t="s">
        <v>59</v>
      </c>
      <c r="D12" s="74" t="s">
        <v>757</v>
      </c>
      <c r="E12" s="74" t="s">
        <v>8</v>
      </c>
      <c r="F12" s="74" t="s">
        <v>758</v>
      </c>
      <c r="G12" s="74" t="s">
        <v>61</v>
      </c>
      <c r="H12" s="74" t="s">
        <v>595</v>
      </c>
      <c r="I12" s="74" t="s">
        <v>870</v>
      </c>
      <c r="J12" s="74" t="s">
        <v>882</v>
      </c>
      <c r="K12" s="74" t="s">
        <v>28</v>
      </c>
      <c r="L12" s="86">
        <v>2101576</v>
      </c>
      <c r="M12" s="86">
        <v>2101576</v>
      </c>
      <c r="N12" s="343"/>
      <c r="O12" s="74" t="s">
        <v>759</v>
      </c>
      <c r="P12" s="286" t="s">
        <v>968</v>
      </c>
      <c r="Q12" s="286" t="s">
        <v>973</v>
      </c>
      <c r="R12" s="286" t="s">
        <v>974</v>
      </c>
      <c r="S12" s="286" t="s">
        <v>975</v>
      </c>
      <c r="T12" s="83" t="s">
        <v>601</v>
      </c>
      <c r="U12" s="90" t="s">
        <v>124</v>
      </c>
      <c r="V12" s="81" t="s">
        <v>124</v>
      </c>
    </row>
    <row r="13" spans="1:22" ht="203.25" customHeight="1" thickTop="1" thickBot="1" x14ac:dyDescent="0.3">
      <c r="A13" s="370">
        <v>38</v>
      </c>
      <c r="B13" s="331" t="s">
        <v>58</v>
      </c>
      <c r="C13" s="74" t="s">
        <v>59</v>
      </c>
      <c r="D13" s="74" t="s">
        <v>760</v>
      </c>
      <c r="E13" s="74" t="s">
        <v>8</v>
      </c>
      <c r="F13" s="74" t="s">
        <v>761</v>
      </c>
      <c r="G13" s="74" t="s">
        <v>62</v>
      </c>
      <c r="H13" s="74" t="s">
        <v>594</v>
      </c>
      <c r="I13" s="74" t="s">
        <v>62</v>
      </c>
      <c r="J13" s="74" t="s">
        <v>882</v>
      </c>
      <c r="K13" s="74" t="s">
        <v>28</v>
      </c>
      <c r="L13" s="86">
        <v>1281962</v>
      </c>
      <c r="M13" s="86">
        <v>1281962</v>
      </c>
      <c r="N13" s="343"/>
      <c r="O13" s="74" t="s">
        <v>765</v>
      </c>
      <c r="P13" s="286" t="s">
        <v>958</v>
      </c>
      <c r="Q13" s="286" t="s">
        <v>976</v>
      </c>
      <c r="R13" s="286" t="s">
        <v>957</v>
      </c>
      <c r="S13" s="286" t="s">
        <v>957</v>
      </c>
      <c r="T13" s="83" t="s">
        <v>601</v>
      </c>
      <c r="U13" s="90" t="s">
        <v>124</v>
      </c>
      <c r="V13" s="92"/>
    </row>
    <row r="14" spans="1:22" ht="190.5" customHeight="1" thickTop="1" thickBot="1" x14ac:dyDescent="0.3">
      <c r="A14" s="370">
        <v>39</v>
      </c>
      <c r="B14" s="331" t="s">
        <v>58</v>
      </c>
      <c r="C14" s="74" t="s">
        <v>59</v>
      </c>
      <c r="D14" s="74" t="s">
        <v>762</v>
      </c>
      <c r="E14" s="74" t="s">
        <v>8</v>
      </c>
      <c r="F14" s="74" t="s">
        <v>763</v>
      </c>
      <c r="G14" s="74" t="s">
        <v>63</v>
      </c>
      <c r="H14" s="74" t="s">
        <v>593</v>
      </c>
      <c r="I14" s="74" t="s">
        <v>63</v>
      </c>
      <c r="J14" s="74" t="s">
        <v>883</v>
      </c>
      <c r="K14" s="74" t="s">
        <v>28</v>
      </c>
      <c r="L14" s="86">
        <v>1681261</v>
      </c>
      <c r="M14" s="86">
        <v>1681261</v>
      </c>
      <c r="N14" s="343"/>
      <c r="O14" s="74" t="s">
        <v>764</v>
      </c>
      <c r="P14" s="286" t="s">
        <v>958</v>
      </c>
      <c r="Q14" s="286" t="s">
        <v>977</v>
      </c>
      <c r="R14" s="286" t="s">
        <v>957</v>
      </c>
      <c r="S14" s="286" t="s">
        <v>957</v>
      </c>
      <c r="T14" s="83" t="s">
        <v>601</v>
      </c>
      <c r="U14" s="90" t="s">
        <v>124</v>
      </c>
      <c r="V14" s="92"/>
    </row>
    <row r="15" spans="1:22" ht="271.5" customHeight="1" thickTop="1" thickBot="1" x14ac:dyDescent="0.3">
      <c r="A15" s="370">
        <v>40</v>
      </c>
      <c r="B15" s="331" t="s">
        <v>58</v>
      </c>
      <c r="C15" s="74" t="s">
        <v>59</v>
      </c>
      <c r="D15" s="74" t="s">
        <v>766</v>
      </c>
      <c r="E15" s="74" t="s">
        <v>8</v>
      </c>
      <c r="F15" s="74" t="s">
        <v>767</v>
      </c>
      <c r="G15" s="74" t="s">
        <v>64</v>
      </c>
      <c r="H15" s="74" t="s">
        <v>592</v>
      </c>
      <c r="I15" s="74" t="s">
        <v>64</v>
      </c>
      <c r="J15" s="74" t="s">
        <v>883</v>
      </c>
      <c r="K15" s="74" t="s">
        <v>65</v>
      </c>
      <c r="L15" s="84">
        <v>2250000</v>
      </c>
      <c r="M15" s="84">
        <v>2250000</v>
      </c>
      <c r="N15" s="344"/>
      <c r="O15" s="74" t="s">
        <v>831</v>
      </c>
      <c r="P15" s="286" t="s">
        <v>958</v>
      </c>
      <c r="Q15" s="286" t="s">
        <v>978</v>
      </c>
      <c r="R15" s="286" t="s">
        <v>957</v>
      </c>
      <c r="S15" s="286" t="s">
        <v>957</v>
      </c>
      <c r="T15" s="83" t="s">
        <v>601</v>
      </c>
      <c r="U15" s="90" t="s">
        <v>124</v>
      </c>
      <c r="V15" s="92"/>
    </row>
    <row r="16" spans="1:22" ht="198.75" customHeight="1" thickTop="1" thickBot="1" x14ac:dyDescent="0.3">
      <c r="A16" s="370">
        <v>41</v>
      </c>
      <c r="B16" s="331" t="s">
        <v>58</v>
      </c>
      <c r="C16" s="74" t="s">
        <v>59</v>
      </c>
      <c r="D16" s="74" t="s">
        <v>769</v>
      </c>
      <c r="E16" s="74" t="s">
        <v>8</v>
      </c>
      <c r="F16" s="74" t="s">
        <v>768</v>
      </c>
      <c r="G16" s="74" t="s">
        <v>66</v>
      </c>
      <c r="H16" s="74" t="s">
        <v>591</v>
      </c>
      <c r="I16" s="74" t="s">
        <v>66</v>
      </c>
      <c r="J16" s="74" t="s">
        <v>883</v>
      </c>
      <c r="K16" s="74" t="s">
        <v>67</v>
      </c>
      <c r="L16" s="84">
        <v>490000</v>
      </c>
      <c r="M16" s="84">
        <v>490000</v>
      </c>
      <c r="N16" s="344"/>
      <c r="O16" s="74" t="s">
        <v>830</v>
      </c>
      <c r="P16" s="286" t="s">
        <v>968</v>
      </c>
      <c r="Q16" s="286" t="s">
        <v>979</v>
      </c>
      <c r="R16" s="286" t="s">
        <v>980</v>
      </c>
      <c r="S16" s="286" t="s">
        <v>981</v>
      </c>
      <c r="T16" s="83" t="s">
        <v>601</v>
      </c>
      <c r="U16" s="90" t="s">
        <v>124</v>
      </c>
      <c r="V16" s="92"/>
    </row>
    <row r="17" spans="1:22" ht="139.5" customHeight="1" thickTop="1" thickBot="1" x14ac:dyDescent="0.3">
      <c r="A17" s="370">
        <v>42</v>
      </c>
      <c r="B17" s="331" t="s">
        <v>58</v>
      </c>
      <c r="C17" s="74" t="s">
        <v>59</v>
      </c>
      <c r="D17" s="74" t="s">
        <v>834</v>
      </c>
      <c r="E17" s="74" t="s">
        <v>8</v>
      </c>
      <c r="F17" s="74" t="s">
        <v>835</v>
      </c>
      <c r="G17" s="74" t="s">
        <v>833</v>
      </c>
      <c r="H17" s="74" t="s">
        <v>590</v>
      </c>
      <c r="I17" s="74" t="s">
        <v>832</v>
      </c>
      <c r="J17" s="74" t="s">
        <v>884</v>
      </c>
      <c r="K17" s="74" t="s">
        <v>67</v>
      </c>
      <c r="L17" s="84">
        <v>952500</v>
      </c>
      <c r="M17" s="84">
        <v>952500</v>
      </c>
      <c r="N17" s="344"/>
      <c r="O17" s="74" t="s">
        <v>343</v>
      </c>
      <c r="P17" s="286" t="s">
        <v>958</v>
      </c>
      <c r="Q17" s="286" t="s">
        <v>982</v>
      </c>
      <c r="R17" s="286" t="s">
        <v>957</v>
      </c>
      <c r="S17" s="286" t="s">
        <v>983</v>
      </c>
      <c r="T17" s="83" t="s">
        <v>602</v>
      </c>
      <c r="U17" s="90" t="s">
        <v>124</v>
      </c>
      <c r="V17" s="92"/>
    </row>
    <row r="18" spans="1:22" ht="231.75" customHeight="1" thickTop="1" thickBot="1" x14ac:dyDescent="0.3">
      <c r="A18" s="370">
        <v>43</v>
      </c>
      <c r="B18" s="331" t="s">
        <v>58</v>
      </c>
      <c r="C18" s="74" t="s">
        <v>59</v>
      </c>
      <c r="D18" s="74" t="s">
        <v>779</v>
      </c>
      <c r="E18" s="74" t="s">
        <v>8</v>
      </c>
      <c r="F18" s="74" t="s">
        <v>780</v>
      </c>
      <c r="G18" s="74" t="s">
        <v>780</v>
      </c>
      <c r="H18" s="74" t="s">
        <v>589</v>
      </c>
      <c r="I18" s="74" t="s">
        <v>9</v>
      </c>
      <c r="J18" s="74" t="s">
        <v>879</v>
      </c>
      <c r="K18" s="74" t="s">
        <v>28</v>
      </c>
      <c r="L18" s="77">
        <v>250000</v>
      </c>
      <c r="M18" s="77">
        <v>250000</v>
      </c>
      <c r="N18" s="345"/>
      <c r="O18" s="74" t="s">
        <v>770</v>
      </c>
      <c r="P18" s="286" t="s">
        <v>968</v>
      </c>
      <c r="Q18" s="286" t="s">
        <v>984</v>
      </c>
      <c r="R18" s="286" t="s">
        <v>985</v>
      </c>
      <c r="S18" s="286" t="s">
        <v>986</v>
      </c>
      <c r="T18" s="83" t="s">
        <v>603</v>
      </c>
      <c r="U18" s="90" t="s">
        <v>124</v>
      </c>
      <c r="V18" s="92"/>
    </row>
    <row r="19" spans="1:22" ht="113.25" customHeight="1" thickTop="1" thickBot="1" x14ac:dyDescent="0.3">
      <c r="A19" s="370">
        <v>44</v>
      </c>
      <c r="B19" s="331" t="s">
        <v>58</v>
      </c>
      <c r="C19" s="74" t="s">
        <v>59</v>
      </c>
      <c r="D19" s="74" t="s">
        <v>777</v>
      </c>
      <c r="E19" s="74" t="s">
        <v>8</v>
      </c>
      <c r="F19" s="74" t="s">
        <v>778</v>
      </c>
      <c r="G19" s="74" t="s">
        <v>778</v>
      </c>
      <c r="H19" s="74" t="s">
        <v>772</v>
      </c>
      <c r="I19" s="74" t="s">
        <v>9</v>
      </c>
      <c r="J19" s="74" t="s">
        <v>879</v>
      </c>
      <c r="K19" s="74" t="s">
        <v>28</v>
      </c>
      <c r="L19" s="77">
        <v>600000</v>
      </c>
      <c r="M19" s="77">
        <v>512999</v>
      </c>
      <c r="N19" s="345"/>
      <c r="O19" s="74" t="s">
        <v>771</v>
      </c>
      <c r="P19" s="286" t="s">
        <v>958</v>
      </c>
      <c r="Q19" s="286" t="s">
        <v>1042</v>
      </c>
      <c r="R19" s="286" t="s">
        <v>957</v>
      </c>
      <c r="S19" s="286" t="s">
        <v>957</v>
      </c>
      <c r="T19" s="83"/>
      <c r="U19" s="90" t="s">
        <v>124</v>
      </c>
      <c r="V19" s="92"/>
    </row>
    <row r="20" spans="1:22" ht="147" customHeight="1" thickTop="1" thickBot="1" x14ac:dyDescent="0.3">
      <c r="A20" s="370">
        <v>45</v>
      </c>
      <c r="B20" s="331" t="s">
        <v>58</v>
      </c>
      <c r="C20" s="74" t="s">
        <v>59</v>
      </c>
      <c r="D20" s="74" t="s">
        <v>68</v>
      </c>
      <c r="E20" s="74" t="s">
        <v>8</v>
      </c>
      <c r="F20" s="74" t="s">
        <v>69</v>
      </c>
      <c r="G20" s="74" t="s">
        <v>69</v>
      </c>
      <c r="H20" s="74" t="s">
        <v>588</v>
      </c>
      <c r="I20" s="74" t="s">
        <v>9</v>
      </c>
      <c r="J20" s="74" t="s">
        <v>880</v>
      </c>
      <c r="K20" s="74" t="s">
        <v>28</v>
      </c>
      <c r="L20" s="77">
        <v>2500000</v>
      </c>
      <c r="M20" s="77">
        <v>2500000</v>
      </c>
      <c r="N20" s="345"/>
      <c r="O20" s="74" t="s">
        <v>773</v>
      </c>
      <c r="P20" s="286" t="s">
        <v>958</v>
      </c>
      <c r="Q20" s="286" t="s">
        <v>987</v>
      </c>
      <c r="R20" s="286" t="s">
        <v>988</v>
      </c>
      <c r="S20" s="286" t="s">
        <v>989</v>
      </c>
      <c r="T20" s="83"/>
      <c r="U20" s="90" t="s">
        <v>124</v>
      </c>
      <c r="V20" s="92"/>
    </row>
    <row r="21" spans="1:22" ht="145.5" customHeight="1" thickTop="1" thickBot="1" x14ac:dyDescent="0.3">
      <c r="A21" s="370">
        <v>46</v>
      </c>
      <c r="B21" s="331" t="s">
        <v>58</v>
      </c>
      <c r="C21" s="74" t="s">
        <v>59</v>
      </c>
      <c r="D21" s="74" t="s">
        <v>775</v>
      </c>
      <c r="E21" s="74" t="s">
        <v>8</v>
      </c>
      <c r="F21" s="74" t="s">
        <v>776</v>
      </c>
      <c r="G21" s="74" t="s">
        <v>776</v>
      </c>
      <c r="H21" s="74" t="s">
        <v>587</v>
      </c>
      <c r="I21" s="74" t="s">
        <v>9</v>
      </c>
      <c r="J21" s="74" t="s">
        <v>885</v>
      </c>
      <c r="K21" s="74" t="s">
        <v>28</v>
      </c>
      <c r="L21" s="77">
        <v>250000</v>
      </c>
      <c r="M21" s="77">
        <v>250000</v>
      </c>
      <c r="N21" s="345"/>
      <c r="O21" s="74" t="s">
        <v>774</v>
      </c>
      <c r="P21" s="286" t="s">
        <v>968</v>
      </c>
      <c r="Q21" s="286" t="s">
        <v>984</v>
      </c>
      <c r="R21" s="286" t="s">
        <v>985</v>
      </c>
      <c r="S21" s="286" t="s">
        <v>986</v>
      </c>
      <c r="T21" s="83"/>
      <c r="U21" s="90" t="s">
        <v>124</v>
      </c>
      <c r="V21" s="92"/>
    </row>
    <row r="22" spans="1:22" s="18" customFormat="1" ht="117" customHeight="1" thickTop="1" thickBot="1" x14ac:dyDescent="0.3">
      <c r="A22" s="370">
        <v>47</v>
      </c>
      <c r="B22" s="329" t="s">
        <v>58</v>
      </c>
      <c r="C22" s="74" t="s">
        <v>59</v>
      </c>
      <c r="D22" s="74" t="s">
        <v>781</v>
      </c>
      <c r="E22" s="74" t="s">
        <v>8</v>
      </c>
      <c r="F22" s="74" t="s">
        <v>782</v>
      </c>
      <c r="G22" s="74" t="s">
        <v>783</v>
      </c>
      <c r="H22" s="74" t="s">
        <v>604</v>
      </c>
      <c r="I22" s="74" t="s">
        <v>345</v>
      </c>
      <c r="J22" s="74" t="s">
        <v>885</v>
      </c>
      <c r="K22" s="74" t="s">
        <v>28</v>
      </c>
      <c r="L22" s="77">
        <v>1500000</v>
      </c>
      <c r="M22" s="77">
        <v>1500000</v>
      </c>
      <c r="N22" s="345"/>
      <c r="O22" s="74" t="s">
        <v>784</v>
      </c>
      <c r="P22" s="286" t="s">
        <v>958</v>
      </c>
      <c r="Q22" s="286" t="s">
        <v>990</v>
      </c>
      <c r="R22" s="286" t="s">
        <v>957</v>
      </c>
      <c r="S22" s="286" t="s">
        <v>957</v>
      </c>
      <c r="T22" s="83" t="s">
        <v>645</v>
      </c>
      <c r="U22" s="83" t="s">
        <v>124</v>
      </c>
      <c r="V22" s="93"/>
    </row>
    <row r="23" spans="1:22" s="18" customFormat="1" ht="94.5" customHeight="1" thickTop="1" thickBot="1" x14ac:dyDescent="0.3">
      <c r="A23" s="370">
        <v>48</v>
      </c>
      <c r="B23" s="329" t="s">
        <v>58</v>
      </c>
      <c r="C23" s="74" t="s">
        <v>59</v>
      </c>
      <c r="D23" s="74" t="s">
        <v>605</v>
      </c>
      <c r="E23" s="74" t="s">
        <v>8</v>
      </c>
      <c r="F23" s="74" t="s">
        <v>357</v>
      </c>
      <c r="G23" s="74" t="s">
        <v>836</v>
      </c>
      <c r="H23" s="74" t="s">
        <v>606</v>
      </c>
      <c r="I23" s="74" t="s">
        <v>837</v>
      </c>
      <c r="J23" s="74" t="s">
        <v>879</v>
      </c>
      <c r="K23" s="74" t="s">
        <v>28</v>
      </c>
      <c r="L23" s="77">
        <v>400000</v>
      </c>
      <c r="M23" s="77">
        <v>400000</v>
      </c>
      <c r="N23" s="345"/>
      <c r="O23" s="74" t="s">
        <v>785</v>
      </c>
      <c r="P23" s="286" t="s">
        <v>958</v>
      </c>
      <c r="Q23" s="286" t="s">
        <v>991</v>
      </c>
      <c r="R23" s="286" t="s">
        <v>957</v>
      </c>
      <c r="S23" s="286" t="s">
        <v>957</v>
      </c>
      <c r="T23" s="83" t="s">
        <v>646</v>
      </c>
      <c r="U23" s="83" t="s">
        <v>124</v>
      </c>
      <c r="V23" s="93"/>
    </row>
    <row r="24" spans="1:22" s="18" customFormat="1" ht="109.5" customHeight="1" thickTop="1" thickBot="1" x14ac:dyDescent="0.3">
      <c r="A24" s="370">
        <v>49</v>
      </c>
      <c r="B24" s="329" t="s">
        <v>58</v>
      </c>
      <c r="C24" s="74" t="s">
        <v>59</v>
      </c>
      <c r="D24" s="74" t="s">
        <v>607</v>
      </c>
      <c r="E24" s="74" t="s">
        <v>8</v>
      </c>
      <c r="F24" s="74" t="s">
        <v>608</v>
      </c>
      <c r="G24" s="74" t="s">
        <v>347</v>
      </c>
      <c r="H24" s="74" t="s">
        <v>609</v>
      </c>
      <c r="I24" s="74" t="s">
        <v>9</v>
      </c>
      <c r="J24" s="74" t="s">
        <v>875</v>
      </c>
      <c r="K24" s="74" t="s">
        <v>28</v>
      </c>
      <c r="L24" s="77">
        <v>0</v>
      </c>
      <c r="M24" s="77">
        <v>0</v>
      </c>
      <c r="N24" s="345"/>
      <c r="O24" s="74" t="s">
        <v>731</v>
      </c>
      <c r="P24" s="286" t="s">
        <v>731</v>
      </c>
      <c r="Q24" s="286" t="s">
        <v>731</v>
      </c>
      <c r="R24" s="286" t="s">
        <v>731</v>
      </c>
      <c r="S24" s="286" t="s">
        <v>731</v>
      </c>
      <c r="T24" s="83" t="s">
        <v>647</v>
      </c>
      <c r="U24" s="83" t="s">
        <v>124</v>
      </c>
      <c r="V24" s="93"/>
    </row>
    <row r="25" spans="1:22" s="18" customFormat="1" ht="103.5" customHeight="1" thickTop="1" thickBot="1" x14ac:dyDescent="0.3">
      <c r="A25" s="370">
        <v>50</v>
      </c>
      <c r="B25" s="329" t="s">
        <v>58</v>
      </c>
      <c r="C25" s="74" t="s">
        <v>59</v>
      </c>
      <c r="D25" s="74" t="s">
        <v>610</v>
      </c>
      <c r="E25" s="74" t="s">
        <v>8</v>
      </c>
      <c r="F25" s="74" t="s">
        <v>611</v>
      </c>
      <c r="G25" s="74" t="s">
        <v>612</v>
      </c>
      <c r="H25" s="74" t="s">
        <v>613</v>
      </c>
      <c r="I25" s="74" t="s">
        <v>614</v>
      </c>
      <c r="J25" s="74">
        <v>33</v>
      </c>
      <c r="K25" s="74" t="s">
        <v>28</v>
      </c>
      <c r="L25" s="77">
        <v>250000</v>
      </c>
      <c r="M25" s="77">
        <v>250000</v>
      </c>
      <c r="N25" s="345"/>
      <c r="O25" s="74" t="s">
        <v>786</v>
      </c>
      <c r="P25" s="286" t="s">
        <v>958</v>
      </c>
      <c r="Q25" s="286" t="s">
        <v>992</v>
      </c>
      <c r="R25" s="286" t="s">
        <v>957</v>
      </c>
      <c r="S25" s="286" t="s">
        <v>957</v>
      </c>
      <c r="T25" s="83" t="s">
        <v>646</v>
      </c>
      <c r="U25" s="83" t="s">
        <v>124</v>
      </c>
      <c r="V25" s="93"/>
    </row>
    <row r="26" spans="1:22" s="18" customFormat="1" ht="87" customHeight="1" thickTop="1" thickBot="1" x14ac:dyDescent="0.3">
      <c r="A26" s="370">
        <v>51</v>
      </c>
      <c r="B26" s="329" t="s">
        <v>58</v>
      </c>
      <c r="C26" s="74" t="s">
        <v>59</v>
      </c>
      <c r="D26" s="74" t="s">
        <v>615</v>
      </c>
      <c r="E26" s="74" t="s">
        <v>8</v>
      </c>
      <c r="F26" s="74" t="s">
        <v>616</v>
      </c>
      <c r="G26" s="74" t="s">
        <v>348</v>
      </c>
      <c r="H26" s="95" t="s">
        <v>617</v>
      </c>
      <c r="I26" s="96" t="s">
        <v>878</v>
      </c>
      <c r="J26" s="96" t="s">
        <v>877</v>
      </c>
      <c r="K26" s="74" t="s">
        <v>28</v>
      </c>
      <c r="L26" s="96">
        <v>150000</v>
      </c>
      <c r="M26" s="96">
        <v>450000</v>
      </c>
      <c r="N26" s="346"/>
      <c r="O26" s="74" t="s">
        <v>787</v>
      </c>
      <c r="P26" s="286" t="s">
        <v>958</v>
      </c>
      <c r="Q26" s="286" t="s">
        <v>993</v>
      </c>
      <c r="R26" s="286" t="s">
        <v>957</v>
      </c>
      <c r="S26" s="286" t="s">
        <v>957</v>
      </c>
      <c r="T26" s="83" t="s">
        <v>648</v>
      </c>
      <c r="U26" s="83" t="s">
        <v>124</v>
      </c>
      <c r="V26" s="93"/>
    </row>
    <row r="27" spans="1:22" s="80" customFormat="1" ht="87" customHeight="1" thickTop="1" thickBot="1" x14ac:dyDescent="0.3">
      <c r="A27" s="370">
        <v>52</v>
      </c>
      <c r="B27" s="329" t="s">
        <v>58</v>
      </c>
      <c r="C27" s="74" t="s">
        <v>59</v>
      </c>
      <c r="D27" s="74" t="s">
        <v>619</v>
      </c>
      <c r="E27" s="74" t="s">
        <v>8</v>
      </c>
      <c r="F27" s="74" t="s">
        <v>620</v>
      </c>
      <c r="G27" s="74" t="s">
        <v>349</v>
      </c>
      <c r="H27" s="83" t="s">
        <v>621</v>
      </c>
      <c r="I27" s="96" t="s">
        <v>618</v>
      </c>
      <c r="J27" s="96" t="s">
        <v>876</v>
      </c>
      <c r="K27" s="74" t="s">
        <v>28</v>
      </c>
      <c r="L27" s="96">
        <v>300000</v>
      </c>
      <c r="M27" s="96">
        <v>300000</v>
      </c>
      <c r="N27" s="346"/>
      <c r="O27" s="74" t="s">
        <v>731</v>
      </c>
      <c r="P27" s="286" t="s">
        <v>135</v>
      </c>
      <c r="Q27" s="286" t="s">
        <v>994</v>
      </c>
      <c r="R27" s="286"/>
      <c r="S27" s="286"/>
      <c r="T27" s="83" t="s">
        <v>647</v>
      </c>
      <c r="U27" s="83" t="s">
        <v>124</v>
      </c>
      <c r="V27" s="94"/>
    </row>
    <row r="28" spans="1:22" s="18" customFormat="1" ht="102" customHeight="1" thickTop="1" thickBot="1" x14ac:dyDescent="0.3">
      <c r="A28" s="370">
        <v>53</v>
      </c>
      <c r="B28" s="329" t="s">
        <v>58</v>
      </c>
      <c r="C28" s="74" t="s">
        <v>59</v>
      </c>
      <c r="D28" s="74" t="s">
        <v>792</v>
      </c>
      <c r="E28" s="74" t="s">
        <v>8</v>
      </c>
      <c r="F28" s="74" t="s">
        <v>790</v>
      </c>
      <c r="G28" s="74" t="s">
        <v>788</v>
      </c>
      <c r="H28" s="74" t="s">
        <v>789</v>
      </c>
      <c r="I28" s="96" t="s">
        <v>618</v>
      </c>
      <c r="J28" s="96" t="s">
        <v>876</v>
      </c>
      <c r="K28" s="74" t="s">
        <v>28</v>
      </c>
      <c r="L28" s="96">
        <v>250000</v>
      </c>
      <c r="M28" s="96">
        <v>358000</v>
      </c>
      <c r="N28" s="346"/>
      <c r="O28" s="74" t="s">
        <v>791</v>
      </c>
      <c r="P28" s="286" t="s">
        <v>958</v>
      </c>
      <c r="Q28" s="286" t="s">
        <v>995</v>
      </c>
      <c r="R28" s="286" t="s">
        <v>957</v>
      </c>
      <c r="S28" s="286" t="s">
        <v>957</v>
      </c>
      <c r="T28" s="83" t="s">
        <v>649</v>
      </c>
      <c r="U28" s="83" t="s">
        <v>124</v>
      </c>
      <c r="V28" s="93"/>
    </row>
    <row r="29" spans="1:22" s="18" customFormat="1" ht="79.5" customHeight="1" thickTop="1" thickBot="1" x14ac:dyDescent="0.3">
      <c r="A29" s="370">
        <v>54</v>
      </c>
      <c r="B29" s="329" t="s">
        <v>58</v>
      </c>
      <c r="C29" s="74" t="s">
        <v>59</v>
      </c>
      <c r="D29" s="74" t="s">
        <v>622</v>
      </c>
      <c r="E29" s="74" t="s">
        <v>8</v>
      </c>
      <c r="F29" s="74" t="s">
        <v>623</v>
      </c>
      <c r="G29" s="74" t="s">
        <v>350</v>
      </c>
      <c r="H29" s="83" t="s">
        <v>624</v>
      </c>
      <c r="I29" s="96" t="s">
        <v>618</v>
      </c>
      <c r="J29" s="96" t="s">
        <v>876</v>
      </c>
      <c r="K29" s="74" t="s">
        <v>28</v>
      </c>
      <c r="L29" s="96">
        <v>900000</v>
      </c>
      <c r="M29" s="96">
        <v>444000</v>
      </c>
      <c r="N29" s="346"/>
      <c r="O29" s="74" t="s">
        <v>8</v>
      </c>
      <c r="P29" s="286" t="s">
        <v>8</v>
      </c>
      <c r="Q29" s="286" t="s">
        <v>8</v>
      </c>
      <c r="R29" s="286" t="s">
        <v>8</v>
      </c>
      <c r="S29" s="286" t="s">
        <v>8</v>
      </c>
      <c r="T29" s="83" t="s">
        <v>650</v>
      </c>
      <c r="U29" s="83" t="s">
        <v>124</v>
      </c>
      <c r="V29" s="93"/>
    </row>
    <row r="30" spans="1:22" s="18" customFormat="1" ht="64.5" customHeight="1" thickTop="1" thickBot="1" x14ac:dyDescent="0.3">
      <c r="A30" s="370">
        <v>55</v>
      </c>
      <c r="B30" s="329" t="s">
        <v>58</v>
      </c>
      <c r="C30" s="74" t="s">
        <v>59</v>
      </c>
      <c r="D30" s="74" t="s">
        <v>625</v>
      </c>
      <c r="E30" s="74" t="s">
        <v>8</v>
      </c>
      <c r="F30" s="74" t="s">
        <v>626</v>
      </c>
      <c r="G30" s="74" t="s">
        <v>351</v>
      </c>
      <c r="H30" s="83" t="s">
        <v>627</v>
      </c>
      <c r="I30" s="96" t="s">
        <v>618</v>
      </c>
      <c r="J30" s="96" t="s">
        <v>876</v>
      </c>
      <c r="K30" s="74" t="s">
        <v>28</v>
      </c>
      <c r="L30" s="96">
        <v>150000</v>
      </c>
      <c r="M30" s="96">
        <v>117000</v>
      </c>
      <c r="N30" s="346"/>
      <c r="O30" s="74" t="s">
        <v>8</v>
      </c>
      <c r="P30" s="286" t="s">
        <v>8</v>
      </c>
      <c r="Q30" s="286" t="s">
        <v>8</v>
      </c>
      <c r="R30" s="286" t="s">
        <v>8</v>
      </c>
      <c r="S30" s="286" t="s">
        <v>8</v>
      </c>
      <c r="T30" s="83" t="s">
        <v>650</v>
      </c>
      <c r="U30" s="83" t="s">
        <v>124</v>
      </c>
      <c r="V30" s="93"/>
    </row>
    <row r="31" spans="1:22" s="18" customFormat="1" ht="103.5" customHeight="1" thickTop="1" thickBot="1" x14ac:dyDescent="0.3">
      <c r="A31" s="370">
        <v>56</v>
      </c>
      <c r="B31" s="329" t="s">
        <v>58</v>
      </c>
      <c r="C31" s="74" t="s">
        <v>59</v>
      </c>
      <c r="D31" s="74" t="s">
        <v>628</v>
      </c>
      <c r="E31" s="74" t="s">
        <v>8</v>
      </c>
      <c r="F31" s="74" t="s">
        <v>629</v>
      </c>
      <c r="G31" s="74" t="s">
        <v>352</v>
      </c>
      <c r="H31" s="83" t="s">
        <v>630</v>
      </c>
      <c r="I31" s="96" t="s">
        <v>618</v>
      </c>
      <c r="J31" s="96" t="s">
        <v>876</v>
      </c>
      <c r="K31" s="74" t="s">
        <v>28</v>
      </c>
      <c r="L31" s="96">
        <v>700000</v>
      </c>
      <c r="M31" s="96">
        <v>700000</v>
      </c>
      <c r="N31" s="346"/>
      <c r="O31" s="74" t="s">
        <v>793</v>
      </c>
      <c r="P31" s="286" t="s">
        <v>968</v>
      </c>
      <c r="Q31" s="286" t="s">
        <v>996</v>
      </c>
      <c r="R31" s="286" t="s">
        <v>997</v>
      </c>
      <c r="S31" s="286" t="s">
        <v>998</v>
      </c>
      <c r="T31" s="83" t="s">
        <v>651</v>
      </c>
      <c r="U31" s="74" t="s">
        <v>124</v>
      </c>
      <c r="V31" s="93"/>
    </row>
    <row r="32" spans="1:22" s="18" customFormat="1" ht="98.25" customHeight="1" thickTop="1" thickBot="1" x14ac:dyDescent="0.3">
      <c r="A32" s="370">
        <v>57</v>
      </c>
      <c r="B32" s="329" t="s">
        <v>58</v>
      </c>
      <c r="C32" s="74" t="s">
        <v>59</v>
      </c>
      <c r="D32" s="74" t="s">
        <v>632</v>
      </c>
      <c r="E32" s="74" t="s">
        <v>8</v>
      </c>
      <c r="F32" s="74" t="s">
        <v>633</v>
      </c>
      <c r="G32" s="74" t="s">
        <v>353</v>
      </c>
      <c r="H32" s="83" t="s">
        <v>634</v>
      </c>
      <c r="I32" s="96" t="s">
        <v>618</v>
      </c>
      <c r="J32" s="96" t="s">
        <v>876</v>
      </c>
      <c r="K32" s="74" t="s">
        <v>28</v>
      </c>
      <c r="L32" s="225">
        <v>120000</v>
      </c>
      <c r="M32" s="225">
        <v>180000</v>
      </c>
      <c r="N32" s="347"/>
      <c r="O32" s="74" t="s">
        <v>346</v>
      </c>
      <c r="P32" s="286" t="s">
        <v>968</v>
      </c>
      <c r="Q32" s="286" t="s">
        <v>996</v>
      </c>
      <c r="R32" s="286" t="s">
        <v>997</v>
      </c>
      <c r="S32" s="286" t="s">
        <v>998</v>
      </c>
      <c r="T32" s="83" t="s">
        <v>652</v>
      </c>
      <c r="U32" s="74" t="s">
        <v>124</v>
      </c>
      <c r="V32" s="93"/>
    </row>
    <row r="33" spans="1:22" s="18" customFormat="1" ht="84.75" customHeight="1" thickTop="1" thickBot="1" x14ac:dyDescent="0.3">
      <c r="A33" s="370">
        <v>58</v>
      </c>
      <c r="B33" s="329" t="s">
        <v>58</v>
      </c>
      <c r="C33" s="74" t="s">
        <v>59</v>
      </c>
      <c r="D33" s="74" t="s">
        <v>635</v>
      </c>
      <c r="E33" s="74" t="s">
        <v>8</v>
      </c>
      <c r="F33" s="74" t="s">
        <v>636</v>
      </c>
      <c r="G33" s="74" t="s">
        <v>354</v>
      </c>
      <c r="H33" s="83" t="s">
        <v>637</v>
      </c>
      <c r="I33" s="96" t="s">
        <v>618</v>
      </c>
      <c r="J33" s="96" t="s">
        <v>876</v>
      </c>
      <c r="K33" s="74" t="s">
        <v>28</v>
      </c>
      <c r="L33" s="96">
        <v>300000</v>
      </c>
      <c r="M33" s="96">
        <v>306740</v>
      </c>
      <c r="N33" s="346"/>
      <c r="O33" s="74" t="s">
        <v>631</v>
      </c>
      <c r="P33" s="286" t="s">
        <v>958</v>
      </c>
      <c r="Q33" s="286" t="s">
        <v>999</v>
      </c>
      <c r="R33" s="286" t="s">
        <v>957</v>
      </c>
      <c r="S33" s="286" t="s">
        <v>957</v>
      </c>
      <c r="T33" s="83" t="s">
        <v>653</v>
      </c>
      <c r="U33" s="74" t="s">
        <v>124</v>
      </c>
      <c r="V33" s="93"/>
    </row>
    <row r="34" spans="1:22" s="18" customFormat="1" ht="82.5" customHeight="1" thickTop="1" thickBot="1" x14ac:dyDescent="0.3">
      <c r="A34" s="370">
        <v>59</v>
      </c>
      <c r="B34" s="329" t="s">
        <v>58</v>
      </c>
      <c r="C34" s="74" t="s">
        <v>59</v>
      </c>
      <c r="D34" s="74" t="s">
        <v>638</v>
      </c>
      <c r="E34" s="74" t="s">
        <v>8</v>
      </c>
      <c r="F34" s="74" t="s">
        <v>639</v>
      </c>
      <c r="G34" s="74" t="s">
        <v>355</v>
      </c>
      <c r="H34" s="74" t="s">
        <v>640</v>
      </c>
      <c r="I34" s="96" t="s">
        <v>618</v>
      </c>
      <c r="J34" s="96" t="s">
        <v>876</v>
      </c>
      <c r="K34" s="74" t="s">
        <v>28</v>
      </c>
      <c r="L34" s="96">
        <v>60000</v>
      </c>
      <c r="M34" s="96">
        <v>300000</v>
      </c>
      <c r="N34" s="346"/>
      <c r="O34" s="83" t="s">
        <v>641</v>
      </c>
      <c r="P34" s="288" t="s">
        <v>968</v>
      </c>
      <c r="Q34" s="288" t="s">
        <v>1000</v>
      </c>
      <c r="R34" s="288" t="s">
        <v>1001</v>
      </c>
      <c r="S34" s="288" t="s">
        <v>1002</v>
      </c>
      <c r="T34" s="83" t="s">
        <v>654</v>
      </c>
      <c r="U34" s="74" t="s">
        <v>124</v>
      </c>
      <c r="V34" s="93"/>
    </row>
    <row r="35" spans="1:22" s="80" customFormat="1" ht="62.25" customHeight="1" thickTop="1" thickBot="1" x14ac:dyDescent="0.3">
      <c r="A35" s="370">
        <v>60</v>
      </c>
      <c r="B35" s="329" t="s">
        <v>58</v>
      </c>
      <c r="C35" s="74" t="s">
        <v>59</v>
      </c>
      <c r="D35" s="74" t="s">
        <v>642</v>
      </c>
      <c r="E35" s="74" t="s">
        <v>8</v>
      </c>
      <c r="F35" s="74" t="s">
        <v>643</v>
      </c>
      <c r="G35" s="74" t="s">
        <v>356</v>
      </c>
      <c r="H35" s="74" t="s">
        <v>644</v>
      </c>
      <c r="I35" s="96" t="s">
        <v>618</v>
      </c>
      <c r="J35" s="96" t="s">
        <v>876</v>
      </c>
      <c r="K35" s="74" t="s">
        <v>28</v>
      </c>
      <c r="L35" s="96">
        <v>250000</v>
      </c>
      <c r="M35" s="96">
        <v>250000</v>
      </c>
      <c r="N35" s="346"/>
      <c r="O35" s="74" t="s">
        <v>796</v>
      </c>
      <c r="P35" s="288" t="s">
        <v>968</v>
      </c>
      <c r="Q35" s="286" t="s">
        <v>1003</v>
      </c>
      <c r="R35" s="288" t="s">
        <v>1001</v>
      </c>
      <c r="S35" s="288" t="s">
        <v>1002</v>
      </c>
      <c r="T35" s="83" t="s">
        <v>654</v>
      </c>
      <c r="U35" s="74" t="s">
        <v>124</v>
      </c>
      <c r="V35" s="94"/>
    </row>
    <row r="36" spans="1:22" s="80" customFormat="1" ht="112.5" customHeight="1" thickTop="1" thickBot="1" x14ac:dyDescent="0.3">
      <c r="A36" s="370">
        <v>61</v>
      </c>
      <c r="B36" s="331" t="s">
        <v>58</v>
      </c>
      <c r="C36" s="74" t="s">
        <v>59</v>
      </c>
      <c r="D36" s="74" t="s">
        <v>794</v>
      </c>
      <c r="E36" s="91" t="s">
        <v>344</v>
      </c>
      <c r="F36" s="74" t="s">
        <v>795</v>
      </c>
      <c r="G36" s="74" t="s">
        <v>70</v>
      </c>
      <c r="H36" s="74" t="s">
        <v>71</v>
      </c>
      <c r="I36" s="74" t="s">
        <v>72</v>
      </c>
      <c r="J36" s="74">
        <v>8</v>
      </c>
      <c r="K36" s="74" t="s">
        <v>67</v>
      </c>
      <c r="L36" s="88">
        <v>7771500</v>
      </c>
      <c r="M36" s="88">
        <v>8826487.1899999995</v>
      </c>
      <c r="N36" s="348"/>
      <c r="O36" s="74" t="s">
        <v>342</v>
      </c>
      <c r="P36" s="286" t="s">
        <v>958</v>
      </c>
      <c r="Q36" s="286" t="s">
        <v>1004</v>
      </c>
      <c r="R36" s="286" t="s">
        <v>957</v>
      </c>
      <c r="S36" s="286" t="s">
        <v>957</v>
      </c>
      <c r="T36" s="83" t="s">
        <v>655</v>
      </c>
      <c r="U36" s="74" t="s">
        <v>124</v>
      </c>
      <c r="V36" s="94"/>
    </row>
    <row r="37" spans="1:22" ht="104.25" customHeight="1" thickTop="1" thickBot="1" x14ac:dyDescent="0.3">
      <c r="A37" s="370">
        <v>62</v>
      </c>
      <c r="B37" s="331" t="s">
        <v>58</v>
      </c>
      <c r="C37" s="74" t="s">
        <v>59</v>
      </c>
      <c r="D37" s="74" t="s">
        <v>797</v>
      </c>
      <c r="E37" s="74" t="s">
        <v>8</v>
      </c>
      <c r="F37" s="74" t="s">
        <v>847</v>
      </c>
      <c r="G37" s="74" t="s">
        <v>73</v>
      </c>
      <c r="H37" s="74" t="s">
        <v>71</v>
      </c>
      <c r="I37" s="74" t="s">
        <v>73</v>
      </c>
      <c r="J37" s="74" t="s">
        <v>886</v>
      </c>
      <c r="K37" s="79" t="s">
        <v>74</v>
      </c>
      <c r="L37" s="96">
        <v>1392000</v>
      </c>
      <c r="M37" s="96">
        <v>1392000</v>
      </c>
      <c r="N37" s="346"/>
      <c r="O37" s="74" t="s">
        <v>798</v>
      </c>
      <c r="P37" s="286" t="s">
        <v>958</v>
      </c>
      <c r="Q37" s="286" t="s">
        <v>1005</v>
      </c>
      <c r="R37" s="286" t="s">
        <v>957</v>
      </c>
      <c r="S37" s="286" t="s">
        <v>957</v>
      </c>
      <c r="T37" s="83" t="s">
        <v>656</v>
      </c>
      <c r="U37" s="74" t="s">
        <v>124</v>
      </c>
      <c r="V37" s="92"/>
    </row>
    <row r="38" spans="1:22" ht="73.5" customHeight="1" thickTop="1" thickBot="1" x14ac:dyDescent="0.3">
      <c r="A38" s="370">
        <v>63</v>
      </c>
      <c r="B38" s="331" t="s">
        <v>58</v>
      </c>
      <c r="C38" s="74" t="s">
        <v>59</v>
      </c>
      <c r="D38" s="74" t="s">
        <v>75</v>
      </c>
      <c r="E38" s="74" t="s">
        <v>8</v>
      </c>
      <c r="F38" s="74" t="s">
        <v>76</v>
      </c>
      <c r="G38" s="74" t="s">
        <v>77</v>
      </c>
      <c r="H38" s="74" t="s">
        <v>71</v>
      </c>
      <c r="I38" s="74" t="s">
        <v>77</v>
      </c>
      <c r="J38" s="74" t="s">
        <v>887</v>
      </c>
      <c r="K38" s="79" t="s">
        <v>78</v>
      </c>
      <c r="L38" s="88">
        <v>1632000</v>
      </c>
      <c r="M38" s="88">
        <v>0</v>
      </c>
      <c r="N38" s="348"/>
      <c r="O38" s="74" t="s">
        <v>731</v>
      </c>
      <c r="P38" s="286" t="s">
        <v>731</v>
      </c>
      <c r="Q38" s="286" t="s">
        <v>731</v>
      </c>
      <c r="R38" s="286" t="s">
        <v>731</v>
      </c>
      <c r="S38" s="286" t="s">
        <v>731</v>
      </c>
      <c r="T38" s="83" t="s">
        <v>656</v>
      </c>
      <c r="U38" s="74" t="s">
        <v>124</v>
      </c>
      <c r="V38" s="92"/>
    </row>
    <row r="39" spans="1:22" ht="118.5" customHeight="1" thickTop="1" thickBot="1" x14ac:dyDescent="0.3">
      <c r="A39" s="370">
        <v>64</v>
      </c>
      <c r="B39" s="331" t="s">
        <v>58</v>
      </c>
      <c r="C39" s="74" t="s">
        <v>59</v>
      </c>
      <c r="D39" s="74" t="s">
        <v>799</v>
      </c>
      <c r="E39" s="74" t="s">
        <v>8</v>
      </c>
      <c r="F39" s="74" t="s">
        <v>846</v>
      </c>
      <c r="G39" s="74" t="s">
        <v>79</v>
      </c>
      <c r="H39" s="74" t="s">
        <v>71</v>
      </c>
      <c r="I39" s="74" t="s">
        <v>79</v>
      </c>
      <c r="J39" s="226">
        <v>32</v>
      </c>
      <c r="K39" s="79" t="s">
        <v>80</v>
      </c>
      <c r="L39" s="74">
        <v>1472000</v>
      </c>
      <c r="M39" s="74">
        <v>1472000</v>
      </c>
      <c r="N39" s="286"/>
      <c r="O39" s="74" t="s">
        <v>838</v>
      </c>
      <c r="P39" s="286" t="s">
        <v>958</v>
      </c>
      <c r="Q39" s="286" t="s">
        <v>978</v>
      </c>
      <c r="R39" s="286" t="s">
        <v>957</v>
      </c>
      <c r="S39" s="286" t="s">
        <v>957</v>
      </c>
      <c r="T39" s="83" t="s">
        <v>656</v>
      </c>
      <c r="U39" s="74" t="s">
        <v>124</v>
      </c>
      <c r="V39" s="92"/>
    </row>
    <row r="40" spans="1:22" ht="98.25" customHeight="1" thickTop="1" thickBot="1" x14ac:dyDescent="0.3">
      <c r="A40" s="370">
        <v>65</v>
      </c>
      <c r="B40" s="331" t="s">
        <v>58</v>
      </c>
      <c r="C40" s="74" t="s">
        <v>59</v>
      </c>
      <c r="D40" s="74" t="s">
        <v>840</v>
      </c>
      <c r="E40" s="74" t="s">
        <v>8</v>
      </c>
      <c r="F40" s="74" t="s">
        <v>845</v>
      </c>
      <c r="G40" s="74" t="s">
        <v>839</v>
      </c>
      <c r="H40" s="74" t="s">
        <v>71</v>
      </c>
      <c r="I40" s="74" t="s">
        <v>839</v>
      </c>
      <c r="J40" s="74">
        <v>12</v>
      </c>
      <c r="K40" s="79" t="s">
        <v>74</v>
      </c>
      <c r="L40" s="88">
        <v>1040000</v>
      </c>
      <c r="M40" s="88">
        <v>1040000</v>
      </c>
      <c r="N40" s="348"/>
      <c r="O40" s="74" t="s">
        <v>798</v>
      </c>
      <c r="P40" s="286" t="s">
        <v>958</v>
      </c>
      <c r="Q40" s="286" t="s">
        <v>1005</v>
      </c>
      <c r="R40" s="286" t="s">
        <v>957</v>
      </c>
      <c r="S40" s="286" t="s">
        <v>957</v>
      </c>
      <c r="T40" s="83" t="s">
        <v>656</v>
      </c>
      <c r="U40" s="74" t="s">
        <v>124</v>
      </c>
      <c r="V40" s="92"/>
    </row>
    <row r="41" spans="1:22" s="1" customFormat="1" ht="90" customHeight="1" thickTop="1" thickBot="1" x14ac:dyDescent="0.3">
      <c r="A41" s="370">
        <v>66</v>
      </c>
      <c r="B41" s="331" t="s">
        <v>58</v>
      </c>
      <c r="C41" s="74" t="s">
        <v>59</v>
      </c>
      <c r="D41" s="74" t="s">
        <v>664</v>
      </c>
      <c r="E41" s="74" t="s">
        <v>8</v>
      </c>
      <c r="F41" s="74" t="s">
        <v>665</v>
      </c>
      <c r="G41" s="74" t="s">
        <v>106</v>
      </c>
      <c r="H41" s="74" t="s">
        <v>107</v>
      </c>
      <c r="I41" s="74" t="s">
        <v>841</v>
      </c>
      <c r="J41" s="74" t="s">
        <v>888</v>
      </c>
      <c r="K41" s="74" t="s">
        <v>10</v>
      </c>
      <c r="L41" s="76">
        <v>150000</v>
      </c>
      <c r="M41" s="76">
        <v>150000</v>
      </c>
      <c r="N41" s="287"/>
      <c r="O41" s="74" t="s">
        <v>786</v>
      </c>
      <c r="P41" s="286" t="s">
        <v>958</v>
      </c>
      <c r="Q41" s="286" t="s">
        <v>999</v>
      </c>
      <c r="R41" s="286" t="s">
        <v>957</v>
      </c>
      <c r="S41" s="286" t="s">
        <v>957</v>
      </c>
      <c r="T41" s="83" t="s">
        <v>657</v>
      </c>
      <c r="U41" s="74" t="s">
        <v>124</v>
      </c>
      <c r="V41" s="97"/>
    </row>
    <row r="42" spans="1:22" ht="83.25" customHeight="1" thickTop="1" thickBot="1" x14ac:dyDescent="0.3">
      <c r="A42" s="370">
        <v>67</v>
      </c>
      <c r="B42" s="331" t="s">
        <v>81</v>
      </c>
      <c r="C42" s="74" t="s">
        <v>59</v>
      </c>
      <c r="D42" s="74" t="s">
        <v>823</v>
      </c>
      <c r="E42" s="74" t="s">
        <v>271</v>
      </c>
      <c r="F42" s="74" t="s">
        <v>824</v>
      </c>
      <c r="G42" s="74" t="s">
        <v>825</v>
      </c>
      <c r="H42" s="74" t="s">
        <v>826</v>
      </c>
      <c r="I42" s="74" t="s">
        <v>827</v>
      </c>
      <c r="J42" s="74" t="s">
        <v>879</v>
      </c>
      <c r="K42" s="74" t="s">
        <v>23</v>
      </c>
      <c r="L42" s="84">
        <v>1936405</v>
      </c>
      <c r="M42" s="84">
        <v>1936405</v>
      </c>
      <c r="N42" s="344"/>
      <c r="O42" s="74" t="s">
        <v>8</v>
      </c>
      <c r="P42" s="286" t="s">
        <v>8</v>
      </c>
      <c r="Q42" s="286" t="s">
        <v>8</v>
      </c>
      <c r="R42" s="286" t="s">
        <v>8</v>
      </c>
      <c r="S42" s="286" t="s">
        <v>8</v>
      </c>
      <c r="T42" s="83" t="s">
        <v>658</v>
      </c>
      <c r="U42" s="74" t="s">
        <v>124</v>
      </c>
      <c r="V42" s="92"/>
    </row>
    <row r="43" spans="1:22" ht="75" customHeight="1" thickTop="1" thickBot="1" x14ac:dyDescent="0.3">
      <c r="A43" s="370">
        <v>68</v>
      </c>
      <c r="B43" s="331" t="s">
        <v>82</v>
      </c>
      <c r="C43" s="74" t="s">
        <v>59</v>
      </c>
      <c r="D43" s="74" t="s">
        <v>802</v>
      </c>
      <c r="E43" s="74" t="s">
        <v>271</v>
      </c>
      <c r="F43" s="74" t="s">
        <v>83</v>
      </c>
      <c r="G43" s="74" t="s">
        <v>84</v>
      </c>
      <c r="H43" s="74" t="s">
        <v>84</v>
      </c>
      <c r="I43" s="74" t="s">
        <v>842</v>
      </c>
      <c r="J43" s="74" t="s">
        <v>882</v>
      </c>
      <c r="K43" s="74" t="s">
        <v>23</v>
      </c>
      <c r="L43" s="84">
        <v>22000000</v>
      </c>
      <c r="M43" s="84">
        <v>21848466.41</v>
      </c>
      <c r="N43" s="344"/>
      <c r="O43" s="74" t="s">
        <v>269</v>
      </c>
      <c r="P43" s="286" t="s">
        <v>968</v>
      </c>
      <c r="Q43" s="286" t="s">
        <v>1006</v>
      </c>
      <c r="R43" s="286" t="s">
        <v>957</v>
      </c>
      <c r="S43" s="286" t="s">
        <v>957</v>
      </c>
      <c r="T43" s="83" t="s">
        <v>659</v>
      </c>
      <c r="U43" s="74" t="s">
        <v>124</v>
      </c>
      <c r="V43" s="92"/>
    </row>
    <row r="44" spans="1:22" ht="88.5" customHeight="1" thickTop="1" thickBot="1" x14ac:dyDescent="0.3">
      <c r="A44" s="370">
        <v>69</v>
      </c>
      <c r="B44" s="331" t="s">
        <v>81</v>
      </c>
      <c r="C44" s="74" t="s">
        <v>59</v>
      </c>
      <c r="D44" s="74" t="s">
        <v>850</v>
      </c>
      <c r="E44" s="74" t="s">
        <v>271</v>
      </c>
      <c r="F44" s="74" t="s">
        <v>854</v>
      </c>
      <c r="G44" s="74" t="s">
        <v>851</v>
      </c>
      <c r="H44" s="74" t="s">
        <v>852</v>
      </c>
      <c r="I44" s="74" t="s">
        <v>843</v>
      </c>
      <c r="J44" s="74" t="s">
        <v>887</v>
      </c>
      <c r="K44" s="74" t="s">
        <v>23</v>
      </c>
      <c r="L44" s="84">
        <v>4576988</v>
      </c>
      <c r="M44" s="84">
        <v>3000000</v>
      </c>
      <c r="N44" s="344"/>
      <c r="O44" s="74" t="s">
        <v>731</v>
      </c>
      <c r="P44" s="286" t="s">
        <v>731</v>
      </c>
      <c r="Q44" s="286" t="s">
        <v>731</v>
      </c>
      <c r="R44" s="286" t="s">
        <v>731</v>
      </c>
      <c r="S44" s="286" t="s">
        <v>731</v>
      </c>
      <c r="T44" s="83" t="s">
        <v>660</v>
      </c>
      <c r="U44" s="74" t="s">
        <v>124</v>
      </c>
      <c r="V44" s="92"/>
    </row>
    <row r="45" spans="1:22" ht="78.75" customHeight="1" thickTop="1" thickBot="1" x14ac:dyDescent="0.3">
      <c r="A45" s="370">
        <v>70</v>
      </c>
      <c r="B45" s="331" t="s">
        <v>81</v>
      </c>
      <c r="C45" s="74" t="s">
        <v>59</v>
      </c>
      <c r="D45" s="74" t="s">
        <v>820</v>
      </c>
      <c r="E45" s="74" t="s">
        <v>271</v>
      </c>
      <c r="F45" s="74" t="s">
        <v>85</v>
      </c>
      <c r="G45" s="74" t="s">
        <v>86</v>
      </c>
      <c r="H45" s="74" t="s">
        <v>87</v>
      </c>
      <c r="I45" s="74" t="s">
        <v>844</v>
      </c>
      <c r="J45" s="74" t="s">
        <v>879</v>
      </c>
      <c r="K45" s="74" t="s">
        <v>23</v>
      </c>
      <c r="L45" s="84">
        <v>9387156</v>
      </c>
      <c r="M45" s="84">
        <v>15403183.1</v>
      </c>
      <c r="N45" s="344"/>
      <c r="O45" s="74" t="s">
        <v>8</v>
      </c>
      <c r="P45" s="286" t="s">
        <v>8</v>
      </c>
      <c r="Q45" s="286" t="s">
        <v>8</v>
      </c>
      <c r="R45" s="286" t="s">
        <v>8</v>
      </c>
      <c r="S45" s="286" t="s">
        <v>8</v>
      </c>
      <c r="T45" s="83" t="s">
        <v>658</v>
      </c>
      <c r="U45" s="74" t="s">
        <v>124</v>
      </c>
      <c r="V45" s="92"/>
    </row>
    <row r="46" spans="1:22" ht="73.5" thickTop="1" thickBot="1" x14ac:dyDescent="0.3">
      <c r="A46" s="370">
        <v>71</v>
      </c>
      <c r="B46" s="331" t="s">
        <v>81</v>
      </c>
      <c r="C46" s="74" t="s">
        <v>59</v>
      </c>
      <c r="D46" s="74" t="s">
        <v>821</v>
      </c>
      <c r="E46" s="74" t="s">
        <v>8</v>
      </c>
      <c r="F46" s="74" t="s">
        <v>88</v>
      </c>
      <c r="G46" s="74" t="s">
        <v>89</v>
      </c>
      <c r="H46" s="74" t="s">
        <v>90</v>
      </c>
      <c r="I46" s="74" t="s">
        <v>90</v>
      </c>
      <c r="J46" s="74" t="s">
        <v>889</v>
      </c>
      <c r="K46" s="74" t="s">
        <v>23</v>
      </c>
      <c r="L46" s="76">
        <v>23000000</v>
      </c>
      <c r="M46" s="76">
        <v>19689296.809999999</v>
      </c>
      <c r="N46" s="287"/>
      <c r="O46" s="74" t="s">
        <v>800</v>
      </c>
      <c r="P46" s="286" t="s">
        <v>968</v>
      </c>
      <c r="Q46" s="286" t="s">
        <v>1007</v>
      </c>
      <c r="R46" s="286" t="s">
        <v>974</v>
      </c>
      <c r="S46" s="286" t="s">
        <v>1008</v>
      </c>
      <c r="T46" s="83" t="s">
        <v>661</v>
      </c>
      <c r="U46" s="74" t="s">
        <v>124</v>
      </c>
      <c r="V46" s="92"/>
    </row>
    <row r="47" spans="1:22" ht="80.25" customHeight="1" thickTop="1" thickBot="1" x14ac:dyDescent="0.3">
      <c r="A47" s="370">
        <v>72</v>
      </c>
      <c r="B47" s="331" t="s">
        <v>81</v>
      </c>
      <c r="C47" s="74" t="s">
        <v>59</v>
      </c>
      <c r="D47" s="74" t="s">
        <v>822</v>
      </c>
      <c r="E47" s="74" t="s">
        <v>8</v>
      </c>
      <c r="F47" s="74" t="s">
        <v>91</v>
      </c>
      <c r="G47" s="74" t="s">
        <v>92</v>
      </c>
      <c r="H47" s="74" t="s">
        <v>92</v>
      </c>
      <c r="I47" s="74" t="s">
        <v>9</v>
      </c>
      <c r="J47" s="74" t="s">
        <v>890</v>
      </c>
      <c r="K47" s="74" t="s">
        <v>23</v>
      </c>
      <c r="L47" s="76">
        <v>23811987.670000002</v>
      </c>
      <c r="M47" s="76">
        <v>22420672.109999999</v>
      </c>
      <c r="N47" s="287"/>
      <c r="O47" s="74" t="s">
        <v>801</v>
      </c>
      <c r="P47" s="286" t="s">
        <v>958</v>
      </c>
      <c r="Q47" s="286" t="s">
        <v>1009</v>
      </c>
      <c r="R47" s="286" t="s">
        <v>957</v>
      </c>
      <c r="S47" s="286" t="s">
        <v>957</v>
      </c>
      <c r="T47" s="83" t="s">
        <v>661</v>
      </c>
      <c r="U47" s="74" t="s">
        <v>124</v>
      </c>
      <c r="V47" s="92"/>
    </row>
    <row r="48" spans="1:22" s="18" customFormat="1" ht="122.25" customHeight="1" thickTop="1" thickBot="1" x14ac:dyDescent="0.3">
      <c r="A48" s="383">
        <v>73</v>
      </c>
      <c r="B48" s="384" t="s">
        <v>81</v>
      </c>
      <c r="C48" s="385" t="s">
        <v>59</v>
      </c>
      <c r="D48" s="385" t="s">
        <v>93</v>
      </c>
      <c r="E48" s="385" t="s">
        <v>8</v>
      </c>
      <c r="F48" s="385" t="s">
        <v>94</v>
      </c>
      <c r="G48" s="385" t="s">
        <v>95</v>
      </c>
      <c r="H48" s="385" t="s">
        <v>96</v>
      </c>
      <c r="I48" s="385" t="s">
        <v>9</v>
      </c>
      <c r="J48" s="385" t="s">
        <v>891</v>
      </c>
      <c r="K48" s="385" t="s">
        <v>23</v>
      </c>
      <c r="L48" s="386" t="s">
        <v>97</v>
      </c>
      <c r="M48" s="387">
        <v>458786.11</v>
      </c>
      <c r="N48" s="387"/>
      <c r="O48" s="385" t="s">
        <v>270</v>
      </c>
      <c r="P48" s="385" t="s">
        <v>958</v>
      </c>
      <c r="Q48" s="385" t="s">
        <v>1010</v>
      </c>
      <c r="R48" s="385" t="s">
        <v>957</v>
      </c>
      <c r="S48" s="385" t="s">
        <v>957</v>
      </c>
      <c r="T48" s="388" t="s">
        <v>660</v>
      </c>
      <c r="U48" s="385" t="s">
        <v>124</v>
      </c>
      <c r="V48" s="93"/>
    </row>
    <row r="49" spans="1:22" ht="163.5" customHeight="1" thickTop="1" thickBot="1" x14ac:dyDescent="0.3">
      <c r="A49" s="370">
        <v>74</v>
      </c>
      <c r="B49" s="331" t="s">
        <v>81</v>
      </c>
      <c r="C49" s="74" t="s">
        <v>59</v>
      </c>
      <c r="D49" s="74" t="s">
        <v>803</v>
      </c>
      <c r="E49" s="74" t="s">
        <v>8</v>
      </c>
      <c r="F49" s="74" t="s">
        <v>814</v>
      </c>
      <c r="G49" s="74" t="s">
        <v>815</v>
      </c>
      <c r="H49" s="74" t="s">
        <v>98</v>
      </c>
      <c r="I49" s="74" t="s">
        <v>9</v>
      </c>
      <c r="J49" s="74" t="s">
        <v>895</v>
      </c>
      <c r="K49" s="74" t="s">
        <v>23</v>
      </c>
      <c r="L49" s="79" t="s">
        <v>99</v>
      </c>
      <c r="M49" s="79" t="s">
        <v>99</v>
      </c>
      <c r="N49" s="341"/>
      <c r="O49" s="74" t="s">
        <v>270</v>
      </c>
      <c r="P49" s="286" t="s">
        <v>958</v>
      </c>
      <c r="Q49" s="286" t="s">
        <v>1010</v>
      </c>
      <c r="R49" s="286" t="s">
        <v>957</v>
      </c>
      <c r="S49" s="286" t="s">
        <v>957</v>
      </c>
      <c r="T49" s="83" t="s">
        <v>662</v>
      </c>
      <c r="U49" s="74" t="s">
        <v>124</v>
      </c>
      <c r="V49" s="92"/>
    </row>
    <row r="50" spans="1:22" ht="68.25" customHeight="1" thickTop="1" thickBot="1" x14ac:dyDescent="0.3">
      <c r="A50" s="370">
        <v>75</v>
      </c>
      <c r="B50" s="331" t="s">
        <v>100</v>
      </c>
      <c r="C50" s="74" t="s">
        <v>59</v>
      </c>
      <c r="D50" s="74" t="s">
        <v>101</v>
      </c>
      <c r="E50" s="74" t="s">
        <v>8</v>
      </c>
      <c r="F50" s="74" t="s">
        <v>102</v>
      </c>
      <c r="G50" s="74" t="s">
        <v>103</v>
      </c>
      <c r="H50" s="74" t="s">
        <v>103</v>
      </c>
      <c r="I50" s="74" t="s">
        <v>9</v>
      </c>
      <c r="J50" s="74" t="s">
        <v>884</v>
      </c>
      <c r="K50" s="74" t="s">
        <v>23</v>
      </c>
      <c r="L50" s="84">
        <v>2492678</v>
      </c>
      <c r="M50" s="84">
        <v>4492677.57</v>
      </c>
      <c r="N50" s="349"/>
      <c r="O50" s="224" t="s">
        <v>805</v>
      </c>
      <c r="P50" s="290" t="s">
        <v>958</v>
      </c>
      <c r="Q50" s="290" t="s">
        <v>1011</v>
      </c>
      <c r="R50" s="290" t="s">
        <v>957</v>
      </c>
      <c r="S50" s="290" t="s">
        <v>957</v>
      </c>
      <c r="T50" s="83" t="s">
        <v>658</v>
      </c>
      <c r="U50" s="74" t="s">
        <v>124</v>
      </c>
      <c r="V50" s="92"/>
    </row>
    <row r="51" spans="1:22" ht="81" customHeight="1" thickTop="1" thickBot="1" x14ac:dyDescent="0.3">
      <c r="A51" s="370">
        <v>76</v>
      </c>
      <c r="B51" s="331" t="s">
        <v>100</v>
      </c>
      <c r="C51" s="74" t="s">
        <v>59</v>
      </c>
      <c r="D51" s="74" t="s">
        <v>807</v>
      </c>
      <c r="E51" s="74" t="s">
        <v>8</v>
      </c>
      <c r="F51" s="74" t="s">
        <v>808</v>
      </c>
      <c r="G51" s="74" t="s">
        <v>809</v>
      </c>
      <c r="H51" s="74" t="s">
        <v>809</v>
      </c>
      <c r="I51" s="74" t="s">
        <v>9</v>
      </c>
      <c r="J51" s="74" t="s">
        <v>892</v>
      </c>
      <c r="K51" s="74" t="s">
        <v>23</v>
      </c>
      <c r="L51" s="84">
        <v>1100000</v>
      </c>
      <c r="M51" s="84">
        <v>1100000</v>
      </c>
      <c r="N51" s="344"/>
      <c r="O51" s="74" t="s">
        <v>270</v>
      </c>
      <c r="P51" s="286" t="s">
        <v>958</v>
      </c>
      <c r="Q51" s="286" t="s">
        <v>1010</v>
      </c>
      <c r="R51" s="286" t="s">
        <v>957</v>
      </c>
      <c r="S51" s="286" t="s">
        <v>957</v>
      </c>
      <c r="T51" s="83" t="s">
        <v>662</v>
      </c>
      <c r="U51" s="74" t="s">
        <v>124</v>
      </c>
      <c r="V51" s="92"/>
    </row>
    <row r="52" spans="1:22" ht="85.5" customHeight="1" thickTop="1" thickBot="1" x14ac:dyDescent="0.3">
      <c r="A52" s="370">
        <v>77</v>
      </c>
      <c r="B52" s="331" t="s">
        <v>100</v>
      </c>
      <c r="C52" s="74" t="s">
        <v>59</v>
      </c>
      <c r="D52" s="74" t="s">
        <v>272</v>
      </c>
      <c r="E52" s="74" t="s">
        <v>8</v>
      </c>
      <c r="F52" s="74" t="s">
        <v>104</v>
      </c>
      <c r="G52" s="74" t="s">
        <v>105</v>
      </c>
      <c r="H52" s="74" t="s">
        <v>105</v>
      </c>
      <c r="I52" s="74" t="s">
        <v>9</v>
      </c>
      <c r="J52" s="74" t="s">
        <v>892</v>
      </c>
      <c r="K52" s="74" t="s">
        <v>23</v>
      </c>
      <c r="L52" s="84">
        <v>300000</v>
      </c>
      <c r="M52" s="84">
        <v>0</v>
      </c>
      <c r="N52" s="344"/>
      <c r="O52" s="74" t="s">
        <v>806</v>
      </c>
      <c r="P52" s="286" t="s">
        <v>806</v>
      </c>
      <c r="Q52" s="286" t="s">
        <v>806</v>
      </c>
      <c r="R52" s="286" t="s">
        <v>806</v>
      </c>
      <c r="S52" s="286" t="s">
        <v>806</v>
      </c>
      <c r="T52" s="83" t="s">
        <v>662</v>
      </c>
      <c r="U52" s="74" t="s">
        <v>124</v>
      </c>
      <c r="V52" s="92"/>
    </row>
    <row r="53" spans="1:22" ht="117" customHeight="1" thickTop="1" thickBot="1" x14ac:dyDescent="0.3">
      <c r="A53" s="370">
        <v>78</v>
      </c>
      <c r="B53" s="331" t="s">
        <v>108</v>
      </c>
      <c r="C53" s="74" t="s">
        <v>59</v>
      </c>
      <c r="D53" s="74" t="s">
        <v>804</v>
      </c>
      <c r="E53" s="74" t="s">
        <v>8</v>
      </c>
      <c r="F53" s="74" t="s">
        <v>110</v>
      </c>
      <c r="G53" s="74" t="s">
        <v>111</v>
      </c>
      <c r="H53" s="74" t="s">
        <v>112</v>
      </c>
      <c r="I53" s="74" t="s">
        <v>867</v>
      </c>
      <c r="J53" s="74" t="s">
        <v>894</v>
      </c>
      <c r="K53" s="74" t="s">
        <v>23</v>
      </c>
      <c r="L53" s="84">
        <v>2000000</v>
      </c>
      <c r="M53" s="84">
        <v>2000000</v>
      </c>
      <c r="N53" s="344"/>
      <c r="O53" s="74" t="s">
        <v>270</v>
      </c>
      <c r="P53" s="286" t="s">
        <v>958</v>
      </c>
      <c r="Q53" s="286" t="s">
        <v>1012</v>
      </c>
      <c r="R53" s="286" t="s">
        <v>1013</v>
      </c>
      <c r="S53" s="286" t="s">
        <v>1014</v>
      </c>
      <c r="T53" s="83" t="s">
        <v>663</v>
      </c>
      <c r="U53" s="74" t="s">
        <v>124</v>
      </c>
      <c r="V53" s="92"/>
    </row>
    <row r="54" spans="1:22" ht="102" customHeight="1" thickTop="1" thickBot="1" x14ac:dyDescent="0.3">
      <c r="A54" s="370">
        <v>79</v>
      </c>
      <c r="B54" s="331" t="s">
        <v>108</v>
      </c>
      <c r="C54" s="74" t="s">
        <v>59</v>
      </c>
      <c r="D54" s="74" t="s">
        <v>109</v>
      </c>
      <c r="E54" s="74" t="s">
        <v>8</v>
      </c>
      <c r="F54" s="74" t="s">
        <v>110</v>
      </c>
      <c r="G54" s="74" t="s">
        <v>113</v>
      </c>
      <c r="H54" s="74" t="s">
        <v>113</v>
      </c>
      <c r="I54" s="74" t="s">
        <v>866</v>
      </c>
      <c r="J54" s="74" t="s">
        <v>884</v>
      </c>
      <c r="K54" s="74" t="s">
        <v>10</v>
      </c>
      <c r="L54" s="76">
        <v>300000</v>
      </c>
      <c r="M54" s="76">
        <v>300000</v>
      </c>
      <c r="N54" s="287"/>
      <c r="O54" s="74" t="s">
        <v>811</v>
      </c>
      <c r="P54" s="286" t="s">
        <v>968</v>
      </c>
      <c r="Q54" s="286" t="s">
        <v>1015</v>
      </c>
      <c r="R54" s="286" t="s">
        <v>1016</v>
      </c>
      <c r="S54" s="286" t="s">
        <v>1017</v>
      </c>
      <c r="T54" s="83" t="s">
        <v>663</v>
      </c>
      <c r="U54" s="74" t="s">
        <v>124</v>
      </c>
      <c r="V54" s="92"/>
    </row>
    <row r="55" spans="1:22" ht="94.5" customHeight="1" thickTop="1" thickBot="1" x14ac:dyDescent="0.3">
      <c r="A55" s="370">
        <v>80</v>
      </c>
      <c r="B55" s="331" t="s">
        <v>108</v>
      </c>
      <c r="C55" s="74" t="s">
        <v>59</v>
      </c>
      <c r="D55" s="74" t="s">
        <v>580</v>
      </c>
      <c r="E55" s="74" t="s">
        <v>8</v>
      </c>
      <c r="F55" s="74" t="s">
        <v>114</v>
      </c>
      <c r="G55" s="74" t="s">
        <v>115</v>
      </c>
      <c r="H55" s="74" t="s">
        <v>116</v>
      </c>
      <c r="I55" s="74" t="s">
        <v>866</v>
      </c>
      <c r="J55" s="74" t="s">
        <v>884</v>
      </c>
      <c r="K55" s="74" t="s">
        <v>10</v>
      </c>
      <c r="L55" s="76">
        <v>70000</v>
      </c>
      <c r="M55" s="76">
        <v>70000</v>
      </c>
      <c r="N55" s="287"/>
      <c r="O55" s="74" t="s">
        <v>810</v>
      </c>
      <c r="P55" s="286" t="s">
        <v>968</v>
      </c>
      <c r="Q55" s="286" t="s">
        <v>1015</v>
      </c>
      <c r="R55" s="286" t="s">
        <v>1016</v>
      </c>
      <c r="S55" s="286" t="s">
        <v>1017</v>
      </c>
      <c r="T55" s="83" t="s">
        <v>663</v>
      </c>
      <c r="U55" s="74" t="s">
        <v>124</v>
      </c>
      <c r="V55" s="92"/>
    </row>
    <row r="56" spans="1:22" ht="73.5" customHeight="1" thickTop="1" thickBot="1" x14ac:dyDescent="0.3">
      <c r="A56" s="370">
        <v>81</v>
      </c>
      <c r="B56" s="331" t="s">
        <v>108</v>
      </c>
      <c r="C56" s="74" t="s">
        <v>59</v>
      </c>
      <c r="D56" s="74" t="s">
        <v>666</v>
      </c>
      <c r="E56" s="74" t="s">
        <v>8</v>
      </c>
      <c r="F56" s="74" t="s">
        <v>110</v>
      </c>
      <c r="G56" s="74" t="s">
        <v>117</v>
      </c>
      <c r="H56" s="74" t="s">
        <v>117</v>
      </c>
      <c r="I56" s="74" t="s">
        <v>118</v>
      </c>
      <c r="J56" s="74" t="s">
        <v>893</v>
      </c>
      <c r="K56" s="74" t="s">
        <v>10</v>
      </c>
      <c r="L56" s="76">
        <v>300000</v>
      </c>
      <c r="M56" s="76">
        <v>300000</v>
      </c>
      <c r="N56" s="287"/>
      <c r="O56" s="74" t="s">
        <v>273</v>
      </c>
      <c r="P56" s="286" t="s">
        <v>968</v>
      </c>
      <c r="Q56" s="286" t="s">
        <v>1018</v>
      </c>
      <c r="R56" s="286" t="s">
        <v>1019</v>
      </c>
      <c r="S56" s="286" t="s">
        <v>1020</v>
      </c>
      <c r="T56" s="83" t="s">
        <v>663</v>
      </c>
      <c r="U56" s="74" t="s">
        <v>124</v>
      </c>
      <c r="V56" s="92"/>
    </row>
  </sheetData>
  <mergeCells count="1">
    <mergeCell ref="B2:U2"/>
  </mergeCells>
  <pageMargins left="0.70866141732283472" right="0.70866141732283472" top="0.74803149606299213" bottom="0.74803149606299213" header="0.31496062992125984" footer="0.31496062992125984"/>
  <pageSetup paperSize="9" scale="4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view="pageBreakPreview" zoomScale="67" zoomScaleNormal="98" zoomScaleSheetLayoutView="67" workbookViewId="0">
      <pane ySplit="1" topLeftCell="A2" activePane="bottomLeft" state="frozen"/>
      <selection pane="bottomLeft" activeCell="A10" sqref="A10"/>
    </sheetView>
  </sheetViews>
  <sheetFormatPr defaultRowHeight="12.75" x14ac:dyDescent="0.2"/>
  <cols>
    <col min="1" max="1" width="9.140625" style="366"/>
    <col min="2" max="2" width="8.140625" style="15" customWidth="1"/>
    <col min="3" max="3" width="10.5703125" style="15" customWidth="1"/>
    <col min="4" max="4" width="16.7109375" style="5" customWidth="1"/>
    <col min="5" max="5" width="13.7109375" style="5" customWidth="1"/>
    <col min="6" max="6" width="13.5703125" style="5" customWidth="1"/>
    <col min="7" max="7" width="12" style="5" customWidth="1"/>
    <col min="8" max="8" width="21.28515625" style="5" customWidth="1"/>
    <col min="9" max="9" width="12.5703125" style="5" customWidth="1"/>
    <col min="10" max="10" width="9.5703125" style="5" customWidth="1"/>
    <col min="11" max="11" width="9.7109375" style="5" customWidth="1"/>
    <col min="12" max="12" width="17.85546875" style="19" customWidth="1"/>
    <col min="13" max="13" width="13.140625" style="19" customWidth="1"/>
    <col min="14" max="14" width="13.140625" style="316" customWidth="1"/>
    <col min="15" max="15" width="8.85546875" style="15" customWidth="1"/>
    <col min="16" max="16" width="9.28515625" style="15" customWidth="1"/>
    <col min="17" max="17" width="15.42578125" style="5" customWidth="1"/>
    <col min="18" max="18" width="15.7109375" style="16" hidden="1" customWidth="1"/>
    <col min="19" max="19" width="15.28515625" style="16" hidden="1" customWidth="1"/>
    <col min="20" max="23" width="15.28515625" style="296" customWidth="1"/>
    <col min="24" max="24" width="12.28515625" style="17" customWidth="1"/>
    <col min="25" max="25" width="7.85546875" style="5" customWidth="1"/>
    <col min="26" max="27" width="9.140625" style="5"/>
    <col min="28" max="28" width="21.140625" style="5" customWidth="1"/>
    <col min="29" max="261" width="9.140625" style="5"/>
    <col min="262" max="262" width="15.85546875" style="5" customWidth="1"/>
    <col min="263" max="263" width="15.28515625" style="5" customWidth="1"/>
    <col min="264" max="264" width="16.85546875" style="5" customWidth="1"/>
    <col min="265" max="265" width="21.42578125" style="5" customWidth="1"/>
    <col min="266" max="266" width="16.7109375" style="5" customWidth="1"/>
    <col min="267" max="267" width="17.7109375" style="5" customWidth="1"/>
    <col min="268" max="268" width="16.140625" style="5" customWidth="1"/>
    <col min="269" max="269" width="27.140625" style="5" customWidth="1"/>
    <col min="270" max="270" width="12.42578125" style="5" customWidth="1"/>
    <col min="271" max="271" width="11.7109375" style="5" customWidth="1"/>
    <col min="272" max="272" width="18.140625" style="5" customWidth="1"/>
    <col min="273" max="273" width="18.28515625" style="5" customWidth="1"/>
    <col min="274" max="274" width="16.7109375" style="5" customWidth="1"/>
    <col min="275" max="275" width="17.85546875" style="5" customWidth="1"/>
    <col min="276" max="276" width="16.85546875" style="5" customWidth="1"/>
    <col min="277" max="277" width="15.7109375" style="5" bestFit="1" customWidth="1"/>
    <col min="278" max="278" width="15.28515625" style="5" customWidth="1"/>
    <col min="279" max="279" width="24.7109375" style="5" customWidth="1"/>
    <col min="280" max="280" width="10.28515625" style="5" customWidth="1"/>
    <col min="281" max="281" width="9.28515625" style="5" bestFit="1" customWidth="1"/>
    <col min="282" max="517" width="9.140625" style="5"/>
    <col min="518" max="518" width="15.85546875" style="5" customWidth="1"/>
    <col min="519" max="519" width="15.28515625" style="5" customWidth="1"/>
    <col min="520" max="520" width="16.85546875" style="5" customWidth="1"/>
    <col min="521" max="521" width="21.42578125" style="5" customWidth="1"/>
    <col min="522" max="522" width="16.7109375" style="5" customWidth="1"/>
    <col min="523" max="523" width="17.7109375" style="5" customWidth="1"/>
    <col min="524" max="524" width="16.140625" style="5" customWidth="1"/>
    <col min="525" max="525" width="27.140625" style="5" customWidth="1"/>
    <col min="526" max="526" width="12.42578125" style="5" customWidth="1"/>
    <col min="527" max="527" width="11.7109375" style="5" customWidth="1"/>
    <col min="528" max="528" width="18.140625" style="5" customWidth="1"/>
    <col min="529" max="529" width="18.28515625" style="5" customWidth="1"/>
    <col min="530" max="530" width="16.7109375" style="5" customWidth="1"/>
    <col min="531" max="531" width="17.85546875" style="5" customWidth="1"/>
    <col min="532" max="532" width="16.85546875" style="5" customWidth="1"/>
    <col min="533" max="533" width="15.7109375" style="5" bestFit="1" customWidth="1"/>
    <col min="534" max="534" width="15.28515625" style="5" customWidth="1"/>
    <col min="535" max="535" width="24.7109375" style="5" customWidth="1"/>
    <col min="536" max="536" width="10.28515625" style="5" customWidth="1"/>
    <col min="537" max="537" width="9.28515625" style="5" bestFit="1" customWidth="1"/>
    <col min="538" max="773" width="9.140625" style="5"/>
    <col min="774" max="774" width="15.85546875" style="5" customWidth="1"/>
    <col min="775" max="775" width="15.28515625" style="5" customWidth="1"/>
    <col min="776" max="776" width="16.85546875" style="5" customWidth="1"/>
    <col min="777" max="777" width="21.42578125" style="5" customWidth="1"/>
    <col min="778" max="778" width="16.7109375" style="5" customWidth="1"/>
    <col min="779" max="779" width="17.7109375" style="5" customWidth="1"/>
    <col min="780" max="780" width="16.140625" style="5" customWidth="1"/>
    <col min="781" max="781" width="27.140625" style="5" customWidth="1"/>
    <col min="782" max="782" width="12.42578125" style="5" customWidth="1"/>
    <col min="783" max="783" width="11.7109375" style="5" customWidth="1"/>
    <col min="784" max="784" width="18.140625" style="5" customWidth="1"/>
    <col min="785" max="785" width="18.28515625" style="5" customWidth="1"/>
    <col min="786" max="786" width="16.7109375" style="5" customWidth="1"/>
    <col min="787" max="787" width="17.85546875" style="5" customWidth="1"/>
    <col min="788" max="788" width="16.85546875" style="5" customWidth="1"/>
    <col min="789" max="789" width="15.7109375" style="5" bestFit="1" customWidth="1"/>
    <col min="790" max="790" width="15.28515625" style="5" customWidth="1"/>
    <col min="791" max="791" width="24.7109375" style="5" customWidth="1"/>
    <col min="792" max="792" width="10.28515625" style="5" customWidth="1"/>
    <col min="793" max="793" width="9.28515625" style="5" bestFit="1" customWidth="1"/>
    <col min="794" max="1029" width="9.140625" style="5"/>
    <col min="1030" max="1030" width="15.85546875" style="5" customWidth="1"/>
    <col min="1031" max="1031" width="15.28515625" style="5" customWidth="1"/>
    <col min="1032" max="1032" width="16.85546875" style="5" customWidth="1"/>
    <col min="1033" max="1033" width="21.42578125" style="5" customWidth="1"/>
    <col min="1034" max="1034" width="16.7109375" style="5" customWidth="1"/>
    <col min="1035" max="1035" width="17.7109375" style="5" customWidth="1"/>
    <col min="1036" max="1036" width="16.140625" style="5" customWidth="1"/>
    <col min="1037" max="1037" width="27.140625" style="5" customWidth="1"/>
    <col min="1038" max="1038" width="12.42578125" style="5" customWidth="1"/>
    <col min="1039" max="1039" width="11.7109375" style="5" customWidth="1"/>
    <col min="1040" max="1040" width="18.140625" style="5" customWidth="1"/>
    <col min="1041" max="1041" width="18.28515625" style="5" customWidth="1"/>
    <col min="1042" max="1042" width="16.7109375" style="5" customWidth="1"/>
    <col min="1043" max="1043" width="17.85546875" style="5" customWidth="1"/>
    <col min="1044" max="1044" width="16.85546875" style="5" customWidth="1"/>
    <col min="1045" max="1045" width="15.7109375" style="5" bestFit="1" customWidth="1"/>
    <col min="1046" max="1046" width="15.28515625" style="5" customWidth="1"/>
    <col min="1047" max="1047" width="24.7109375" style="5" customWidth="1"/>
    <col min="1048" max="1048" width="10.28515625" style="5" customWidth="1"/>
    <col min="1049" max="1049" width="9.28515625" style="5" bestFit="1" customWidth="1"/>
    <col min="1050" max="1285" width="9.140625" style="5"/>
    <col min="1286" max="1286" width="15.85546875" style="5" customWidth="1"/>
    <col min="1287" max="1287" width="15.28515625" style="5" customWidth="1"/>
    <col min="1288" max="1288" width="16.85546875" style="5" customWidth="1"/>
    <col min="1289" max="1289" width="21.42578125" style="5" customWidth="1"/>
    <col min="1290" max="1290" width="16.7109375" style="5" customWidth="1"/>
    <col min="1291" max="1291" width="17.7109375" style="5" customWidth="1"/>
    <col min="1292" max="1292" width="16.140625" style="5" customWidth="1"/>
    <col min="1293" max="1293" width="27.140625" style="5" customWidth="1"/>
    <col min="1294" max="1294" width="12.42578125" style="5" customWidth="1"/>
    <col min="1295" max="1295" width="11.7109375" style="5" customWidth="1"/>
    <col min="1296" max="1296" width="18.140625" style="5" customWidth="1"/>
    <col min="1297" max="1297" width="18.28515625" style="5" customWidth="1"/>
    <col min="1298" max="1298" width="16.7109375" style="5" customWidth="1"/>
    <col min="1299" max="1299" width="17.85546875" style="5" customWidth="1"/>
    <col min="1300" max="1300" width="16.85546875" style="5" customWidth="1"/>
    <col min="1301" max="1301" width="15.7109375" style="5" bestFit="1" customWidth="1"/>
    <col min="1302" max="1302" width="15.28515625" style="5" customWidth="1"/>
    <col min="1303" max="1303" width="24.7109375" style="5" customWidth="1"/>
    <col min="1304" max="1304" width="10.28515625" style="5" customWidth="1"/>
    <col min="1305" max="1305" width="9.28515625" style="5" bestFit="1" customWidth="1"/>
    <col min="1306" max="1541" width="9.140625" style="5"/>
    <col min="1542" max="1542" width="15.85546875" style="5" customWidth="1"/>
    <col min="1543" max="1543" width="15.28515625" style="5" customWidth="1"/>
    <col min="1544" max="1544" width="16.85546875" style="5" customWidth="1"/>
    <col min="1545" max="1545" width="21.42578125" style="5" customWidth="1"/>
    <col min="1546" max="1546" width="16.7109375" style="5" customWidth="1"/>
    <col min="1547" max="1547" width="17.7109375" style="5" customWidth="1"/>
    <col min="1548" max="1548" width="16.140625" style="5" customWidth="1"/>
    <col min="1549" max="1549" width="27.140625" style="5" customWidth="1"/>
    <col min="1550" max="1550" width="12.42578125" style="5" customWidth="1"/>
    <col min="1551" max="1551" width="11.7109375" style="5" customWidth="1"/>
    <col min="1552" max="1552" width="18.140625" style="5" customWidth="1"/>
    <col min="1553" max="1553" width="18.28515625" style="5" customWidth="1"/>
    <col min="1554" max="1554" width="16.7109375" style="5" customWidth="1"/>
    <col min="1555" max="1555" width="17.85546875" style="5" customWidth="1"/>
    <col min="1556" max="1556" width="16.85546875" style="5" customWidth="1"/>
    <col min="1557" max="1557" width="15.7109375" style="5" bestFit="1" customWidth="1"/>
    <col min="1558" max="1558" width="15.28515625" style="5" customWidth="1"/>
    <col min="1559" max="1559" width="24.7109375" style="5" customWidth="1"/>
    <col min="1560" max="1560" width="10.28515625" style="5" customWidth="1"/>
    <col min="1561" max="1561" width="9.28515625" style="5" bestFit="1" customWidth="1"/>
    <col min="1562" max="1797" width="9.140625" style="5"/>
    <col min="1798" max="1798" width="15.85546875" style="5" customWidth="1"/>
    <col min="1799" max="1799" width="15.28515625" style="5" customWidth="1"/>
    <col min="1800" max="1800" width="16.85546875" style="5" customWidth="1"/>
    <col min="1801" max="1801" width="21.42578125" style="5" customWidth="1"/>
    <col min="1802" max="1802" width="16.7109375" style="5" customWidth="1"/>
    <col min="1803" max="1803" width="17.7109375" style="5" customWidth="1"/>
    <col min="1804" max="1804" width="16.140625" style="5" customWidth="1"/>
    <col min="1805" max="1805" width="27.140625" style="5" customWidth="1"/>
    <col min="1806" max="1806" width="12.42578125" style="5" customWidth="1"/>
    <col min="1807" max="1807" width="11.7109375" style="5" customWidth="1"/>
    <col min="1808" max="1808" width="18.140625" style="5" customWidth="1"/>
    <col min="1809" max="1809" width="18.28515625" style="5" customWidth="1"/>
    <col min="1810" max="1810" width="16.7109375" style="5" customWidth="1"/>
    <col min="1811" max="1811" width="17.85546875" style="5" customWidth="1"/>
    <col min="1812" max="1812" width="16.85546875" style="5" customWidth="1"/>
    <col min="1813" max="1813" width="15.7109375" style="5" bestFit="1" customWidth="1"/>
    <col min="1814" max="1814" width="15.28515625" style="5" customWidth="1"/>
    <col min="1815" max="1815" width="24.7109375" style="5" customWidth="1"/>
    <col min="1816" max="1816" width="10.28515625" style="5" customWidth="1"/>
    <col min="1817" max="1817" width="9.28515625" style="5" bestFit="1" customWidth="1"/>
    <col min="1818" max="2053" width="9.140625" style="5"/>
    <col min="2054" max="2054" width="15.85546875" style="5" customWidth="1"/>
    <col min="2055" max="2055" width="15.28515625" style="5" customWidth="1"/>
    <col min="2056" max="2056" width="16.85546875" style="5" customWidth="1"/>
    <col min="2057" max="2057" width="21.42578125" style="5" customWidth="1"/>
    <col min="2058" max="2058" width="16.7109375" style="5" customWidth="1"/>
    <col min="2059" max="2059" width="17.7109375" style="5" customWidth="1"/>
    <col min="2060" max="2060" width="16.140625" style="5" customWidth="1"/>
    <col min="2061" max="2061" width="27.140625" style="5" customWidth="1"/>
    <col min="2062" max="2062" width="12.42578125" style="5" customWidth="1"/>
    <col min="2063" max="2063" width="11.7109375" style="5" customWidth="1"/>
    <col min="2064" max="2064" width="18.140625" style="5" customWidth="1"/>
    <col min="2065" max="2065" width="18.28515625" style="5" customWidth="1"/>
    <col min="2066" max="2066" width="16.7109375" style="5" customWidth="1"/>
    <col min="2067" max="2067" width="17.85546875" style="5" customWidth="1"/>
    <col min="2068" max="2068" width="16.85546875" style="5" customWidth="1"/>
    <col min="2069" max="2069" width="15.7109375" style="5" bestFit="1" customWidth="1"/>
    <col min="2070" max="2070" width="15.28515625" style="5" customWidth="1"/>
    <col min="2071" max="2071" width="24.7109375" style="5" customWidth="1"/>
    <col min="2072" max="2072" width="10.28515625" style="5" customWidth="1"/>
    <col min="2073" max="2073" width="9.28515625" style="5" bestFit="1" customWidth="1"/>
    <col min="2074" max="2309" width="9.140625" style="5"/>
    <col min="2310" max="2310" width="15.85546875" style="5" customWidth="1"/>
    <col min="2311" max="2311" width="15.28515625" style="5" customWidth="1"/>
    <col min="2312" max="2312" width="16.85546875" style="5" customWidth="1"/>
    <col min="2313" max="2313" width="21.42578125" style="5" customWidth="1"/>
    <col min="2314" max="2314" width="16.7109375" style="5" customWidth="1"/>
    <col min="2315" max="2315" width="17.7109375" style="5" customWidth="1"/>
    <col min="2316" max="2316" width="16.140625" style="5" customWidth="1"/>
    <col min="2317" max="2317" width="27.140625" style="5" customWidth="1"/>
    <col min="2318" max="2318" width="12.42578125" style="5" customWidth="1"/>
    <col min="2319" max="2319" width="11.7109375" style="5" customWidth="1"/>
    <col min="2320" max="2320" width="18.140625" style="5" customWidth="1"/>
    <col min="2321" max="2321" width="18.28515625" style="5" customWidth="1"/>
    <col min="2322" max="2322" width="16.7109375" style="5" customWidth="1"/>
    <col min="2323" max="2323" width="17.85546875" style="5" customWidth="1"/>
    <col min="2324" max="2324" width="16.85546875" style="5" customWidth="1"/>
    <col min="2325" max="2325" width="15.7109375" style="5" bestFit="1" customWidth="1"/>
    <col min="2326" max="2326" width="15.28515625" style="5" customWidth="1"/>
    <col min="2327" max="2327" width="24.7109375" style="5" customWidth="1"/>
    <col min="2328" max="2328" width="10.28515625" style="5" customWidth="1"/>
    <col min="2329" max="2329" width="9.28515625" style="5" bestFit="1" customWidth="1"/>
    <col min="2330" max="2565" width="9.140625" style="5"/>
    <col min="2566" max="2566" width="15.85546875" style="5" customWidth="1"/>
    <col min="2567" max="2567" width="15.28515625" style="5" customWidth="1"/>
    <col min="2568" max="2568" width="16.85546875" style="5" customWidth="1"/>
    <col min="2569" max="2569" width="21.42578125" style="5" customWidth="1"/>
    <col min="2570" max="2570" width="16.7109375" style="5" customWidth="1"/>
    <col min="2571" max="2571" width="17.7109375" style="5" customWidth="1"/>
    <col min="2572" max="2572" width="16.140625" style="5" customWidth="1"/>
    <col min="2573" max="2573" width="27.140625" style="5" customWidth="1"/>
    <col min="2574" max="2574" width="12.42578125" style="5" customWidth="1"/>
    <col min="2575" max="2575" width="11.7109375" style="5" customWidth="1"/>
    <col min="2576" max="2576" width="18.140625" style="5" customWidth="1"/>
    <col min="2577" max="2577" width="18.28515625" style="5" customWidth="1"/>
    <col min="2578" max="2578" width="16.7109375" style="5" customWidth="1"/>
    <col min="2579" max="2579" width="17.85546875" style="5" customWidth="1"/>
    <col min="2580" max="2580" width="16.85546875" style="5" customWidth="1"/>
    <col min="2581" max="2581" width="15.7109375" style="5" bestFit="1" customWidth="1"/>
    <col min="2582" max="2582" width="15.28515625" style="5" customWidth="1"/>
    <col min="2583" max="2583" width="24.7109375" style="5" customWidth="1"/>
    <col min="2584" max="2584" width="10.28515625" style="5" customWidth="1"/>
    <col min="2585" max="2585" width="9.28515625" style="5" bestFit="1" customWidth="1"/>
    <col min="2586" max="2821" width="9.140625" style="5"/>
    <col min="2822" max="2822" width="15.85546875" style="5" customWidth="1"/>
    <col min="2823" max="2823" width="15.28515625" style="5" customWidth="1"/>
    <col min="2824" max="2824" width="16.85546875" style="5" customWidth="1"/>
    <col min="2825" max="2825" width="21.42578125" style="5" customWidth="1"/>
    <col min="2826" max="2826" width="16.7109375" style="5" customWidth="1"/>
    <col min="2827" max="2827" width="17.7109375" style="5" customWidth="1"/>
    <col min="2828" max="2828" width="16.140625" style="5" customWidth="1"/>
    <col min="2829" max="2829" width="27.140625" style="5" customWidth="1"/>
    <col min="2830" max="2830" width="12.42578125" style="5" customWidth="1"/>
    <col min="2831" max="2831" width="11.7109375" style="5" customWidth="1"/>
    <col min="2832" max="2832" width="18.140625" style="5" customWidth="1"/>
    <col min="2833" max="2833" width="18.28515625" style="5" customWidth="1"/>
    <col min="2834" max="2834" width="16.7109375" style="5" customWidth="1"/>
    <col min="2835" max="2835" width="17.85546875" style="5" customWidth="1"/>
    <col min="2836" max="2836" width="16.85546875" style="5" customWidth="1"/>
    <col min="2837" max="2837" width="15.7109375" style="5" bestFit="1" customWidth="1"/>
    <col min="2838" max="2838" width="15.28515625" style="5" customWidth="1"/>
    <col min="2839" max="2839" width="24.7109375" style="5" customWidth="1"/>
    <col min="2840" max="2840" width="10.28515625" style="5" customWidth="1"/>
    <col min="2841" max="2841" width="9.28515625" style="5" bestFit="1" customWidth="1"/>
    <col min="2842" max="3077" width="9.140625" style="5"/>
    <col min="3078" max="3078" width="15.85546875" style="5" customWidth="1"/>
    <col min="3079" max="3079" width="15.28515625" style="5" customWidth="1"/>
    <col min="3080" max="3080" width="16.85546875" style="5" customWidth="1"/>
    <col min="3081" max="3081" width="21.42578125" style="5" customWidth="1"/>
    <col min="3082" max="3082" width="16.7109375" style="5" customWidth="1"/>
    <col min="3083" max="3083" width="17.7109375" style="5" customWidth="1"/>
    <col min="3084" max="3084" width="16.140625" style="5" customWidth="1"/>
    <col min="3085" max="3085" width="27.140625" style="5" customWidth="1"/>
    <col min="3086" max="3086" width="12.42578125" style="5" customWidth="1"/>
    <col min="3087" max="3087" width="11.7109375" style="5" customWidth="1"/>
    <col min="3088" max="3088" width="18.140625" style="5" customWidth="1"/>
    <col min="3089" max="3089" width="18.28515625" style="5" customWidth="1"/>
    <col min="3090" max="3090" width="16.7109375" style="5" customWidth="1"/>
    <col min="3091" max="3091" width="17.85546875" style="5" customWidth="1"/>
    <col min="3092" max="3092" width="16.85546875" style="5" customWidth="1"/>
    <col min="3093" max="3093" width="15.7109375" style="5" bestFit="1" customWidth="1"/>
    <col min="3094" max="3094" width="15.28515625" style="5" customWidth="1"/>
    <col min="3095" max="3095" width="24.7109375" style="5" customWidth="1"/>
    <col min="3096" max="3096" width="10.28515625" style="5" customWidth="1"/>
    <col min="3097" max="3097" width="9.28515625" style="5" bestFit="1" customWidth="1"/>
    <col min="3098" max="3333" width="9.140625" style="5"/>
    <col min="3334" max="3334" width="15.85546875" style="5" customWidth="1"/>
    <col min="3335" max="3335" width="15.28515625" style="5" customWidth="1"/>
    <col min="3336" max="3336" width="16.85546875" style="5" customWidth="1"/>
    <col min="3337" max="3337" width="21.42578125" style="5" customWidth="1"/>
    <col min="3338" max="3338" width="16.7109375" style="5" customWidth="1"/>
    <col min="3339" max="3339" width="17.7109375" style="5" customWidth="1"/>
    <col min="3340" max="3340" width="16.140625" style="5" customWidth="1"/>
    <col min="3341" max="3341" width="27.140625" style="5" customWidth="1"/>
    <col min="3342" max="3342" width="12.42578125" style="5" customWidth="1"/>
    <col min="3343" max="3343" width="11.7109375" style="5" customWidth="1"/>
    <col min="3344" max="3344" width="18.140625" style="5" customWidth="1"/>
    <col min="3345" max="3345" width="18.28515625" style="5" customWidth="1"/>
    <col min="3346" max="3346" width="16.7109375" style="5" customWidth="1"/>
    <col min="3347" max="3347" width="17.85546875" style="5" customWidth="1"/>
    <col min="3348" max="3348" width="16.85546875" style="5" customWidth="1"/>
    <col min="3349" max="3349" width="15.7109375" style="5" bestFit="1" customWidth="1"/>
    <col min="3350" max="3350" width="15.28515625" style="5" customWidth="1"/>
    <col min="3351" max="3351" width="24.7109375" style="5" customWidth="1"/>
    <col min="3352" max="3352" width="10.28515625" style="5" customWidth="1"/>
    <col min="3353" max="3353" width="9.28515625" style="5" bestFit="1" customWidth="1"/>
    <col min="3354" max="3589" width="9.140625" style="5"/>
    <col min="3590" max="3590" width="15.85546875" style="5" customWidth="1"/>
    <col min="3591" max="3591" width="15.28515625" style="5" customWidth="1"/>
    <col min="3592" max="3592" width="16.85546875" style="5" customWidth="1"/>
    <col min="3593" max="3593" width="21.42578125" style="5" customWidth="1"/>
    <col min="3594" max="3594" width="16.7109375" style="5" customWidth="1"/>
    <col min="3595" max="3595" width="17.7109375" style="5" customWidth="1"/>
    <col min="3596" max="3596" width="16.140625" style="5" customWidth="1"/>
    <col min="3597" max="3597" width="27.140625" style="5" customWidth="1"/>
    <col min="3598" max="3598" width="12.42578125" style="5" customWidth="1"/>
    <col min="3599" max="3599" width="11.7109375" style="5" customWidth="1"/>
    <col min="3600" max="3600" width="18.140625" style="5" customWidth="1"/>
    <col min="3601" max="3601" width="18.28515625" style="5" customWidth="1"/>
    <col min="3602" max="3602" width="16.7109375" style="5" customWidth="1"/>
    <col min="3603" max="3603" width="17.85546875" style="5" customWidth="1"/>
    <col min="3604" max="3604" width="16.85546875" style="5" customWidth="1"/>
    <col min="3605" max="3605" width="15.7109375" style="5" bestFit="1" customWidth="1"/>
    <col min="3606" max="3606" width="15.28515625" style="5" customWidth="1"/>
    <col min="3607" max="3607" width="24.7109375" style="5" customWidth="1"/>
    <col min="3608" max="3608" width="10.28515625" style="5" customWidth="1"/>
    <col min="3609" max="3609" width="9.28515625" style="5" bestFit="1" customWidth="1"/>
    <col min="3610" max="3845" width="9.140625" style="5"/>
    <col min="3846" max="3846" width="15.85546875" style="5" customWidth="1"/>
    <col min="3847" max="3847" width="15.28515625" style="5" customWidth="1"/>
    <col min="3848" max="3848" width="16.85546875" style="5" customWidth="1"/>
    <col min="3849" max="3849" width="21.42578125" style="5" customWidth="1"/>
    <col min="3850" max="3850" width="16.7109375" style="5" customWidth="1"/>
    <col min="3851" max="3851" width="17.7109375" style="5" customWidth="1"/>
    <col min="3852" max="3852" width="16.140625" style="5" customWidth="1"/>
    <col min="3853" max="3853" width="27.140625" style="5" customWidth="1"/>
    <col min="3854" max="3854" width="12.42578125" style="5" customWidth="1"/>
    <col min="3855" max="3855" width="11.7109375" style="5" customWidth="1"/>
    <col min="3856" max="3856" width="18.140625" style="5" customWidth="1"/>
    <col min="3857" max="3857" width="18.28515625" style="5" customWidth="1"/>
    <col min="3858" max="3858" width="16.7109375" style="5" customWidth="1"/>
    <col min="3859" max="3859" width="17.85546875" style="5" customWidth="1"/>
    <col min="3860" max="3860" width="16.85546875" style="5" customWidth="1"/>
    <col min="3861" max="3861" width="15.7109375" style="5" bestFit="1" customWidth="1"/>
    <col min="3862" max="3862" width="15.28515625" style="5" customWidth="1"/>
    <col min="3863" max="3863" width="24.7109375" style="5" customWidth="1"/>
    <col min="3864" max="3864" width="10.28515625" style="5" customWidth="1"/>
    <col min="3865" max="3865" width="9.28515625" style="5" bestFit="1" customWidth="1"/>
    <col min="3866" max="4101" width="9.140625" style="5"/>
    <col min="4102" max="4102" width="15.85546875" style="5" customWidth="1"/>
    <col min="4103" max="4103" width="15.28515625" style="5" customWidth="1"/>
    <col min="4104" max="4104" width="16.85546875" style="5" customWidth="1"/>
    <col min="4105" max="4105" width="21.42578125" style="5" customWidth="1"/>
    <col min="4106" max="4106" width="16.7109375" style="5" customWidth="1"/>
    <col min="4107" max="4107" width="17.7109375" style="5" customWidth="1"/>
    <col min="4108" max="4108" width="16.140625" style="5" customWidth="1"/>
    <col min="4109" max="4109" width="27.140625" style="5" customWidth="1"/>
    <col min="4110" max="4110" width="12.42578125" style="5" customWidth="1"/>
    <col min="4111" max="4111" width="11.7109375" style="5" customWidth="1"/>
    <col min="4112" max="4112" width="18.140625" style="5" customWidth="1"/>
    <col min="4113" max="4113" width="18.28515625" style="5" customWidth="1"/>
    <col min="4114" max="4114" width="16.7109375" style="5" customWidth="1"/>
    <col min="4115" max="4115" width="17.85546875" style="5" customWidth="1"/>
    <col min="4116" max="4116" width="16.85546875" style="5" customWidth="1"/>
    <col min="4117" max="4117" width="15.7109375" style="5" bestFit="1" customWidth="1"/>
    <col min="4118" max="4118" width="15.28515625" style="5" customWidth="1"/>
    <col min="4119" max="4119" width="24.7109375" style="5" customWidth="1"/>
    <col min="4120" max="4120" width="10.28515625" style="5" customWidth="1"/>
    <col min="4121" max="4121" width="9.28515625" style="5" bestFit="1" customWidth="1"/>
    <col min="4122" max="4357" width="9.140625" style="5"/>
    <col min="4358" max="4358" width="15.85546875" style="5" customWidth="1"/>
    <col min="4359" max="4359" width="15.28515625" style="5" customWidth="1"/>
    <col min="4360" max="4360" width="16.85546875" style="5" customWidth="1"/>
    <col min="4361" max="4361" width="21.42578125" style="5" customWidth="1"/>
    <col min="4362" max="4362" width="16.7109375" style="5" customWidth="1"/>
    <col min="4363" max="4363" width="17.7109375" style="5" customWidth="1"/>
    <col min="4364" max="4364" width="16.140625" style="5" customWidth="1"/>
    <col min="4365" max="4365" width="27.140625" style="5" customWidth="1"/>
    <col min="4366" max="4366" width="12.42578125" style="5" customWidth="1"/>
    <col min="4367" max="4367" width="11.7109375" style="5" customWidth="1"/>
    <col min="4368" max="4368" width="18.140625" style="5" customWidth="1"/>
    <col min="4369" max="4369" width="18.28515625" style="5" customWidth="1"/>
    <col min="4370" max="4370" width="16.7109375" style="5" customWidth="1"/>
    <col min="4371" max="4371" width="17.85546875" style="5" customWidth="1"/>
    <col min="4372" max="4372" width="16.85546875" style="5" customWidth="1"/>
    <col min="4373" max="4373" width="15.7109375" style="5" bestFit="1" customWidth="1"/>
    <col min="4374" max="4374" width="15.28515625" style="5" customWidth="1"/>
    <col min="4375" max="4375" width="24.7109375" style="5" customWidth="1"/>
    <col min="4376" max="4376" width="10.28515625" style="5" customWidth="1"/>
    <col min="4377" max="4377" width="9.28515625" style="5" bestFit="1" customWidth="1"/>
    <col min="4378" max="4613" width="9.140625" style="5"/>
    <col min="4614" max="4614" width="15.85546875" style="5" customWidth="1"/>
    <col min="4615" max="4615" width="15.28515625" style="5" customWidth="1"/>
    <col min="4616" max="4616" width="16.85546875" style="5" customWidth="1"/>
    <col min="4617" max="4617" width="21.42578125" style="5" customWidth="1"/>
    <col min="4618" max="4618" width="16.7109375" style="5" customWidth="1"/>
    <col min="4619" max="4619" width="17.7109375" style="5" customWidth="1"/>
    <col min="4620" max="4620" width="16.140625" style="5" customWidth="1"/>
    <col min="4621" max="4621" width="27.140625" style="5" customWidth="1"/>
    <col min="4622" max="4622" width="12.42578125" style="5" customWidth="1"/>
    <col min="4623" max="4623" width="11.7109375" style="5" customWidth="1"/>
    <col min="4624" max="4624" width="18.140625" style="5" customWidth="1"/>
    <col min="4625" max="4625" width="18.28515625" style="5" customWidth="1"/>
    <col min="4626" max="4626" width="16.7109375" style="5" customWidth="1"/>
    <col min="4627" max="4627" width="17.85546875" style="5" customWidth="1"/>
    <col min="4628" max="4628" width="16.85546875" style="5" customWidth="1"/>
    <col min="4629" max="4629" width="15.7109375" style="5" bestFit="1" customWidth="1"/>
    <col min="4630" max="4630" width="15.28515625" style="5" customWidth="1"/>
    <col min="4631" max="4631" width="24.7109375" style="5" customWidth="1"/>
    <col min="4632" max="4632" width="10.28515625" style="5" customWidth="1"/>
    <col min="4633" max="4633" width="9.28515625" style="5" bestFit="1" customWidth="1"/>
    <col min="4634" max="4869" width="9.140625" style="5"/>
    <col min="4870" max="4870" width="15.85546875" style="5" customWidth="1"/>
    <col min="4871" max="4871" width="15.28515625" style="5" customWidth="1"/>
    <col min="4872" max="4872" width="16.85546875" style="5" customWidth="1"/>
    <col min="4873" max="4873" width="21.42578125" style="5" customWidth="1"/>
    <col min="4874" max="4874" width="16.7109375" style="5" customWidth="1"/>
    <col min="4875" max="4875" width="17.7109375" style="5" customWidth="1"/>
    <col min="4876" max="4876" width="16.140625" style="5" customWidth="1"/>
    <col min="4877" max="4877" width="27.140625" style="5" customWidth="1"/>
    <col min="4878" max="4878" width="12.42578125" style="5" customWidth="1"/>
    <col min="4879" max="4879" width="11.7109375" style="5" customWidth="1"/>
    <col min="4880" max="4880" width="18.140625" style="5" customWidth="1"/>
    <col min="4881" max="4881" width="18.28515625" style="5" customWidth="1"/>
    <col min="4882" max="4882" width="16.7109375" style="5" customWidth="1"/>
    <col min="4883" max="4883" width="17.85546875" style="5" customWidth="1"/>
    <col min="4884" max="4884" width="16.85546875" style="5" customWidth="1"/>
    <col min="4885" max="4885" width="15.7109375" style="5" bestFit="1" customWidth="1"/>
    <col min="4886" max="4886" width="15.28515625" style="5" customWidth="1"/>
    <col min="4887" max="4887" width="24.7109375" style="5" customWidth="1"/>
    <col min="4888" max="4888" width="10.28515625" style="5" customWidth="1"/>
    <col min="4889" max="4889" width="9.28515625" style="5" bestFit="1" customWidth="1"/>
    <col min="4890" max="5125" width="9.140625" style="5"/>
    <col min="5126" max="5126" width="15.85546875" style="5" customWidth="1"/>
    <col min="5127" max="5127" width="15.28515625" style="5" customWidth="1"/>
    <col min="5128" max="5128" width="16.85546875" style="5" customWidth="1"/>
    <col min="5129" max="5129" width="21.42578125" style="5" customWidth="1"/>
    <col min="5130" max="5130" width="16.7109375" style="5" customWidth="1"/>
    <col min="5131" max="5131" width="17.7109375" style="5" customWidth="1"/>
    <col min="5132" max="5132" width="16.140625" style="5" customWidth="1"/>
    <col min="5133" max="5133" width="27.140625" style="5" customWidth="1"/>
    <col min="5134" max="5134" width="12.42578125" style="5" customWidth="1"/>
    <col min="5135" max="5135" width="11.7109375" style="5" customWidth="1"/>
    <col min="5136" max="5136" width="18.140625" style="5" customWidth="1"/>
    <col min="5137" max="5137" width="18.28515625" style="5" customWidth="1"/>
    <col min="5138" max="5138" width="16.7109375" style="5" customWidth="1"/>
    <col min="5139" max="5139" width="17.85546875" style="5" customWidth="1"/>
    <col min="5140" max="5140" width="16.85546875" style="5" customWidth="1"/>
    <col min="5141" max="5141" width="15.7109375" style="5" bestFit="1" customWidth="1"/>
    <col min="5142" max="5142" width="15.28515625" style="5" customWidth="1"/>
    <col min="5143" max="5143" width="24.7109375" style="5" customWidth="1"/>
    <col min="5144" max="5144" width="10.28515625" style="5" customWidth="1"/>
    <col min="5145" max="5145" width="9.28515625" style="5" bestFit="1" customWidth="1"/>
    <col min="5146" max="5381" width="9.140625" style="5"/>
    <col min="5382" max="5382" width="15.85546875" style="5" customWidth="1"/>
    <col min="5383" max="5383" width="15.28515625" style="5" customWidth="1"/>
    <col min="5384" max="5384" width="16.85546875" style="5" customWidth="1"/>
    <col min="5385" max="5385" width="21.42578125" style="5" customWidth="1"/>
    <col min="5386" max="5386" width="16.7109375" style="5" customWidth="1"/>
    <col min="5387" max="5387" width="17.7109375" style="5" customWidth="1"/>
    <col min="5388" max="5388" width="16.140625" style="5" customWidth="1"/>
    <col min="5389" max="5389" width="27.140625" style="5" customWidth="1"/>
    <col min="5390" max="5390" width="12.42578125" style="5" customWidth="1"/>
    <col min="5391" max="5391" width="11.7109375" style="5" customWidth="1"/>
    <col min="5392" max="5392" width="18.140625" style="5" customWidth="1"/>
    <col min="5393" max="5393" width="18.28515625" style="5" customWidth="1"/>
    <col min="5394" max="5394" width="16.7109375" style="5" customWidth="1"/>
    <col min="5395" max="5395" width="17.85546875" style="5" customWidth="1"/>
    <col min="5396" max="5396" width="16.85546875" style="5" customWidth="1"/>
    <col min="5397" max="5397" width="15.7109375" style="5" bestFit="1" customWidth="1"/>
    <col min="5398" max="5398" width="15.28515625" style="5" customWidth="1"/>
    <col min="5399" max="5399" width="24.7109375" style="5" customWidth="1"/>
    <col min="5400" max="5400" width="10.28515625" style="5" customWidth="1"/>
    <col min="5401" max="5401" width="9.28515625" style="5" bestFit="1" customWidth="1"/>
    <col min="5402" max="5637" width="9.140625" style="5"/>
    <col min="5638" max="5638" width="15.85546875" style="5" customWidth="1"/>
    <col min="5639" max="5639" width="15.28515625" style="5" customWidth="1"/>
    <col min="5640" max="5640" width="16.85546875" style="5" customWidth="1"/>
    <col min="5641" max="5641" width="21.42578125" style="5" customWidth="1"/>
    <col min="5642" max="5642" width="16.7109375" style="5" customWidth="1"/>
    <col min="5643" max="5643" width="17.7109375" style="5" customWidth="1"/>
    <col min="5644" max="5644" width="16.140625" style="5" customWidth="1"/>
    <col min="5645" max="5645" width="27.140625" style="5" customWidth="1"/>
    <col min="5646" max="5646" width="12.42578125" style="5" customWidth="1"/>
    <col min="5647" max="5647" width="11.7109375" style="5" customWidth="1"/>
    <col min="5648" max="5648" width="18.140625" style="5" customWidth="1"/>
    <col min="5649" max="5649" width="18.28515625" style="5" customWidth="1"/>
    <col min="5650" max="5650" width="16.7109375" style="5" customWidth="1"/>
    <col min="5651" max="5651" width="17.85546875" style="5" customWidth="1"/>
    <col min="5652" max="5652" width="16.85546875" style="5" customWidth="1"/>
    <col min="5653" max="5653" width="15.7109375" style="5" bestFit="1" customWidth="1"/>
    <col min="5654" max="5654" width="15.28515625" style="5" customWidth="1"/>
    <col min="5655" max="5655" width="24.7109375" style="5" customWidth="1"/>
    <col min="5656" max="5656" width="10.28515625" style="5" customWidth="1"/>
    <col min="5657" max="5657" width="9.28515625" style="5" bestFit="1" customWidth="1"/>
    <col min="5658" max="5893" width="9.140625" style="5"/>
    <col min="5894" max="5894" width="15.85546875" style="5" customWidth="1"/>
    <col min="5895" max="5895" width="15.28515625" style="5" customWidth="1"/>
    <col min="5896" max="5896" width="16.85546875" style="5" customWidth="1"/>
    <col min="5897" max="5897" width="21.42578125" style="5" customWidth="1"/>
    <col min="5898" max="5898" width="16.7109375" style="5" customWidth="1"/>
    <col min="5899" max="5899" width="17.7109375" style="5" customWidth="1"/>
    <col min="5900" max="5900" width="16.140625" style="5" customWidth="1"/>
    <col min="5901" max="5901" width="27.140625" style="5" customWidth="1"/>
    <col min="5902" max="5902" width="12.42578125" style="5" customWidth="1"/>
    <col min="5903" max="5903" width="11.7109375" style="5" customWidth="1"/>
    <col min="5904" max="5904" width="18.140625" style="5" customWidth="1"/>
    <col min="5905" max="5905" width="18.28515625" style="5" customWidth="1"/>
    <col min="5906" max="5906" width="16.7109375" style="5" customWidth="1"/>
    <col min="5907" max="5907" width="17.85546875" style="5" customWidth="1"/>
    <col min="5908" max="5908" width="16.85546875" style="5" customWidth="1"/>
    <col min="5909" max="5909" width="15.7109375" style="5" bestFit="1" customWidth="1"/>
    <col min="5910" max="5910" width="15.28515625" style="5" customWidth="1"/>
    <col min="5911" max="5911" width="24.7109375" style="5" customWidth="1"/>
    <col min="5912" max="5912" width="10.28515625" style="5" customWidth="1"/>
    <col min="5913" max="5913" width="9.28515625" style="5" bestFit="1" customWidth="1"/>
    <col min="5914" max="6149" width="9.140625" style="5"/>
    <col min="6150" max="6150" width="15.85546875" style="5" customWidth="1"/>
    <col min="6151" max="6151" width="15.28515625" style="5" customWidth="1"/>
    <col min="6152" max="6152" width="16.85546875" style="5" customWidth="1"/>
    <col min="6153" max="6153" width="21.42578125" style="5" customWidth="1"/>
    <col min="6154" max="6154" width="16.7109375" style="5" customWidth="1"/>
    <col min="6155" max="6155" width="17.7109375" style="5" customWidth="1"/>
    <col min="6156" max="6156" width="16.140625" style="5" customWidth="1"/>
    <col min="6157" max="6157" width="27.140625" style="5" customWidth="1"/>
    <col min="6158" max="6158" width="12.42578125" style="5" customWidth="1"/>
    <col min="6159" max="6159" width="11.7109375" style="5" customWidth="1"/>
    <col min="6160" max="6160" width="18.140625" style="5" customWidth="1"/>
    <col min="6161" max="6161" width="18.28515625" style="5" customWidth="1"/>
    <col min="6162" max="6162" width="16.7109375" style="5" customWidth="1"/>
    <col min="6163" max="6163" width="17.85546875" style="5" customWidth="1"/>
    <col min="6164" max="6164" width="16.85546875" style="5" customWidth="1"/>
    <col min="6165" max="6165" width="15.7109375" style="5" bestFit="1" customWidth="1"/>
    <col min="6166" max="6166" width="15.28515625" style="5" customWidth="1"/>
    <col min="6167" max="6167" width="24.7109375" style="5" customWidth="1"/>
    <col min="6168" max="6168" width="10.28515625" style="5" customWidth="1"/>
    <col min="6169" max="6169" width="9.28515625" style="5" bestFit="1" customWidth="1"/>
    <col min="6170" max="6405" width="9.140625" style="5"/>
    <col min="6406" max="6406" width="15.85546875" style="5" customWidth="1"/>
    <col min="6407" max="6407" width="15.28515625" style="5" customWidth="1"/>
    <col min="6408" max="6408" width="16.85546875" style="5" customWidth="1"/>
    <col min="6409" max="6409" width="21.42578125" style="5" customWidth="1"/>
    <col min="6410" max="6410" width="16.7109375" style="5" customWidth="1"/>
    <col min="6411" max="6411" width="17.7109375" style="5" customWidth="1"/>
    <col min="6412" max="6412" width="16.140625" style="5" customWidth="1"/>
    <col min="6413" max="6413" width="27.140625" style="5" customWidth="1"/>
    <col min="6414" max="6414" width="12.42578125" style="5" customWidth="1"/>
    <col min="6415" max="6415" width="11.7109375" style="5" customWidth="1"/>
    <col min="6416" max="6416" width="18.140625" style="5" customWidth="1"/>
    <col min="6417" max="6417" width="18.28515625" style="5" customWidth="1"/>
    <col min="6418" max="6418" width="16.7109375" style="5" customWidth="1"/>
    <col min="6419" max="6419" width="17.85546875" style="5" customWidth="1"/>
    <col min="6420" max="6420" width="16.85546875" style="5" customWidth="1"/>
    <col min="6421" max="6421" width="15.7109375" style="5" bestFit="1" customWidth="1"/>
    <col min="6422" max="6422" width="15.28515625" style="5" customWidth="1"/>
    <col min="6423" max="6423" width="24.7109375" style="5" customWidth="1"/>
    <col min="6424" max="6424" width="10.28515625" style="5" customWidth="1"/>
    <col min="6425" max="6425" width="9.28515625" style="5" bestFit="1" customWidth="1"/>
    <col min="6426" max="6661" width="9.140625" style="5"/>
    <col min="6662" max="6662" width="15.85546875" style="5" customWidth="1"/>
    <col min="6663" max="6663" width="15.28515625" style="5" customWidth="1"/>
    <col min="6664" max="6664" width="16.85546875" style="5" customWidth="1"/>
    <col min="6665" max="6665" width="21.42578125" style="5" customWidth="1"/>
    <col min="6666" max="6666" width="16.7109375" style="5" customWidth="1"/>
    <col min="6667" max="6667" width="17.7109375" style="5" customWidth="1"/>
    <col min="6668" max="6668" width="16.140625" style="5" customWidth="1"/>
    <col min="6669" max="6669" width="27.140625" style="5" customWidth="1"/>
    <col min="6670" max="6670" width="12.42578125" style="5" customWidth="1"/>
    <col min="6671" max="6671" width="11.7109375" style="5" customWidth="1"/>
    <col min="6672" max="6672" width="18.140625" style="5" customWidth="1"/>
    <col min="6673" max="6673" width="18.28515625" style="5" customWidth="1"/>
    <col min="6674" max="6674" width="16.7109375" style="5" customWidth="1"/>
    <col min="6675" max="6675" width="17.85546875" style="5" customWidth="1"/>
    <col min="6676" max="6676" width="16.85546875" style="5" customWidth="1"/>
    <col min="6677" max="6677" width="15.7109375" style="5" bestFit="1" customWidth="1"/>
    <col min="6678" max="6678" width="15.28515625" style="5" customWidth="1"/>
    <col min="6679" max="6679" width="24.7109375" style="5" customWidth="1"/>
    <col min="6680" max="6680" width="10.28515625" style="5" customWidth="1"/>
    <col min="6681" max="6681" width="9.28515625" style="5" bestFit="1" customWidth="1"/>
    <col min="6682" max="6917" width="9.140625" style="5"/>
    <col min="6918" max="6918" width="15.85546875" style="5" customWidth="1"/>
    <col min="6919" max="6919" width="15.28515625" style="5" customWidth="1"/>
    <col min="6920" max="6920" width="16.85546875" style="5" customWidth="1"/>
    <col min="6921" max="6921" width="21.42578125" style="5" customWidth="1"/>
    <col min="6922" max="6922" width="16.7109375" style="5" customWidth="1"/>
    <col min="6923" max="6923" width="17.7109375" style="5" customWidth="1"/>
    <col min="6924" max="6924" width="16.140625" style="5" customWidth="1"/>
    <col min="6925" max="6925" width="27.140625" style="5" customWidth="1"/>
    <col min="6926" max="6926" width="12.42578125" style="5" customWidth="1"/>
    <col min="6927" max="6927" width="11.7109375" style="5" customWidth="1"/>
    <col min="6928" max="6928" width="18.140625" style="5" customWidth="1"/>
    <col min="6929" max="6929" width="18.28515625" style="5" customWidth="1"/>
    <col min="6930" max="6930" width="16.7109375" style="5" customWidth="1"/>
    <col min="6931" max="6931" width="17.85546875" style="5" customWidth="1"/>
    <col min="6932" max="6932" width="16.85546875" style="5" customWidth="1"/>
    <col min="6933" max="6933" width="15.7109375" style="5" bestFit="1" customWidth="1"/>
    <col min="6934" max="6934" width="15.28515625" style="5" customWidth="1"/>
    <col min="6935" max="6935" width="24.7109375" style="5" customWidth="1"/>
    <col min="6936" max="6936" width="10.28515625" style="5" customWidth="1"/>
    <col min="6937" max="6937" width="9.28515625" style="5" bestFit="1" customWidth="1"/>
    <col min="6938" max="7173" width="9.140625" style="5"/>
    <col min="7174" max="7174" width="15.85546875" style="5" customWidth="1"/>
    <col min="7175" max="7175" width="15.28515625" style="5" customWidth="1"/>
    <col min="7176" max="7176" width="16.85546875" style="5" customWidth="1"/>
    <col min="7177" max="7177" width="21.42578125" style="5" customWidth="1"/>
    <col min="7178" max="7178" width="16.7109375" style="5" customWidth="1"/>
    <col min="7179" max="7179" width="17.7109375" style="5" customWidth="1"/>
    <col min="7180" max="7180" width="16.140625" style="5" customWidth="1"/>
    <col min="7181" max="7181" width="27.140625" style="5" customWidth="1"/>
    <col min="7182" max="7182" width="12.42578125" style="5" customWidth="1"/>
    <col min="7183" max="7183" width="11.7109375" style="5" customWidth="1"/>
    <col min="7184" max="7184" width="18.140625" style="5" customWidth="1"/>
    <col min="7185" max="7185" width="18.28515625" style="5" customWidth="1"/>
    <col min="7186" max="7186" width="16.7109375" style="5" customWidth="1"/>
    <col min="7187" max="7187" width="17.85546875" style="5" customWidth="1"/>
    <col min="7188" max="7188" width="16.85546875" style="5" customWidth="1"/>
    <col min="7189" max="7189" width="15.7109375" style="5" bestFit="1" customWidth="1"/>
    <col min="7190" max="7190" width="15.28515625" style="5" customWidth="1"/>
    <col min="7191" max="7191" width="24.7109375" style="5" customWidth="1"/>
    <col min="7192" max="7192" width="10.28515625" style="5" customWidth="1"/>
    <col min="7193" max="7193" width="9.28515625" style="5" bestFit="1" customWidth="1"/>
    <col min="7194" max="7429" width="9.140625" style="5"/>
    <col min="7430" max="7430" width="15.85546875" style="5" customWidth="1"/>
    <col min="7431" max="7431" width="15.28515625" style="5" customWidth="1"/>
    <col min="7432" max="7432" width="16.85546875" style="5" customWidth="1"/>
    <col min="7433" max="7433" width="21.42578125" style="5" customWidth="1"/>
    <col min="7434" max="7434" width="16.7109375" style="5" customWidth="1"/>
    <col min="7435" max="7435" width="17.7109375" style="5" customWidth="1"/>
    <col min="7436" max="7436" width="16.140625" style="5" customWidth="1"/>
    <col min="7437" max="7437" width="27.140625" style="5" customWidth="1"/>
    <col min="7438" max="7438" width="12.42578125" style="5" customWidth="1"/>
    <col min="7439" max="7439" width="11.7109375" style="5" customWidth="1"/>
    <col min="7440" max="7440" width="18.140625" style="5" customWidth="1"/>
    <col min="7441" max="7441" width="18.28515625" style="5" customWidth="1"/>
    <col min="7442" max="7442" width="16.7109375" style="5" customWidth="1"/>
    <col min="7443" max="7443" width="17.85546875" style="5" customWidth="1"/>
    <col min="7444" max="7444" width="16.85546875" style="5" customWidth="1"/>
    <col min="7445" max="7445" width="15.7109375" style="5" bestFit="1" customWidth="1"/>
    <col min="7446" max="7446" width="15.28515625" style="5" customWidth="1"/>
    <col min="7447" max="7447" width="24.7109375" style="5" customWidth="1"/>
    <col min="7448" max="7448" width="10.28515625" style="5" customWidth="1"/>
    <col min="7449" max="7449" width="9.28515625" style="5" bestFit="1" customWidth="1"/>
    <col min="7450" max="7685" width="9.140625" style="5"/>
    <col min="7686" max="7686" width="15.85546875" style="5" customWidth="1"/>
    <col min="7687" max="7687" width="15.28515625" style="5" customWidth="1"/>
    <col min="7688" max="7688" width="16.85546875" style="5" customWidth="1"/>
    <col min="7689" max="7689" width="21.42578125" style="5" customWidth="1"/>
    <col min="7690" max="7690" width="16.7109375" style="5" customWidth="1"/>
    <col min="7691" max="7691" width="17.7109375" style="5" customWidth="1"/>
    <col min="7692" max="7692" width="16.140625" style="5" customWidth="1"/>
    <col min="7693" max="7693" width="27.140625" style="5" customWidth="1"/>
    <col min="7694" max="7694" width="12.42578125" style="5" customWidth="1"/>
    <col min="7695" max="7695" width="11.7109375" style="5" customWidth="1"/>
    <col min="7696" max="7696" width="18.140625" style="5" customWidth="1"/>
    <col min="7697" max="7697" width="18.28515625" style="5" customWidth="1"/>
    <col min="7698" max="7698" width="16.7109375" style="5" customWidth="1"/>
    <col min="7699" max="7699" width="17.85546875" style="5" customWidth="1"/>
    <col min="7700" max="7700" width="16.85546875" style="5" customWidth="1"/>
    <col min="7701" max="7701" width="15.7109375" style="5" bestFit="1" customWidth="1"/>
    <col min="7702" max="7702" width="15.28515625" style="5" customWidth="1"/>
    <col min="7703" max="7703" width="24.7109375" style="5" customWidth="1"/>
    <col min="7704" max="7704" width="10.28515625" style="5" customWidth="1"/>
    <col min="7705" max="7705" width="9.28515625" style="5" bestFit="1" customWidth="1"/>
    <col min="7706" max="7941" width="9.140625" style="5"/>
    <col min="7942" max="7942" width="15.85546875" style="5" customWidth="1"/>
    <col min="7943" max="7943" width="15.28515625" style="5" customWidth="1"/>
    <col min="7944" max="7944" width="16.85546875" style="5" customWidth="1"/>
    <col min="7945" max="7945" width="21.42578125" style="5" customWidth="1"/>
    <col min="7946" max="7946" width="16.7109375" style="5" customWidth="1"/>
    <col min="7947" max="7947" width="17.7109375" style="5" customWidth="1"/>
    <col min="7948" max="7948" width="16.140625" style="5" customWidth="1"/>
    <col min="7949" max="7949" width="27.140625" style="5" customWidth="1"/>
    <col min="7950" max="7950" width="12.42578125" style="5" customWidth="1"/>
    <col min="7951" max="7951" width="11.7109375" style="5" customWidth="1"/>
    <col min="7952" max="7952" width="18.140625" style="5" customWidth="1"/>
    <col min="7953" max="7953" width="18.28515625" style="5" customWidth="1"/>
    <col min="7954" max="7954" width="16.7109375" style="5" customWidth="1"/>
    <col min="7955" max="7955" width="17.85546875" style="5" customWidth="1"/>
    <col min="7956" max="7956" width="16.85546875" style="5" customWidth="1"/>
    <col min="7957" max="7957" width="15.7109375" style="5" bestFit="1" customWidth="1"/>
    <col min="7958" max="7958" width="15.28515625" style="5" customWidth="1"/>
    <col min="7959" max="7959" width="24.7109375" style="5" customWidth="1"/>
    <col min="7960" max="7960" width="10.28515625" style="5" customWidth="1"/>
    <col min="7961" max="7961" width="9.28515625" style="5" bestFit="1" customWidth="1"/>
    <col min="7962" max="8197" width="9.140625" style="5"/>
    <col min="8198" max="8198" width="15.85546875" style="5" customWidth="1"/>
    <col min="8199" max="8199" width="15.28515625" style="5" customWidth="1"/>
    <col min="8200" max="8200" width="16.85546875" style="5" customWidth="1"/>
    <col min="8201" max="8201" width="21.42578125" style="5" customWidth="1"/>
    <col min="8202" max="8202" width="16.7109375" style="5" customWidth="1"/>
    <col min="8203" max="8203" width="17.7109375" style="5" customWidth="1"/>
    <col min="8204" max="8204" width="16.140625" style="5" customWidth="1"/>
    <col min="8205" max="8205" width="27.140625" style="5" customWidth="1"/>
    <col min="8206" max="8206" width="12.42578125" style="5" customWidth="1"/>
    <col min="8207" max="8207" width="11.7109375" style="5" customWidth="1"/>
    <col min="8208" max="8208" width="18.140625" style="5" customWidth="1"/>
    <col min="8209" max="8209" width="18.28515625" style="5" customWidth="1"/>
    <col min="8210" max="8210" width="16.7109375" style="5" customWidth="1"/>
    <col min="8211" max="8211" width="17.85546875" style="5" customWidth="1"/>
    <col min="8212" max="8212" width="16.85546875" style="5" customWidth="1"/>
    <col min="8213" max="8213" width="15.7109375" style="5" bestFit="1" customWidth="1"/>
    <col min="8214" max="8214" width="15.28515625" style="5" customWidth="1"/>
    <col min="8215" max="8215" width="24.7109375" style="5" customWidth="1"/>
    <col min="8216" max="8216" width="10.28515625" style="5" customWidth="1"/>
    <col min="8217" max="8217" width="9.28515625" style="5" bestFit="1" customWidth="1"/>
    <col min="8218" max="8453" width="9.140625" style="5"/>
    <col min="8454" max="8454" width="15.85546875" style="5" customWidth="1"/>
    <col min="8455" max="8455" width="15.28515625" style="5" customWidth="1"/>
    <col min="8456" max="8456" width="16.85546875" style="5" customWidth="1"/>
    <col min="8457" max="8457" width="21.42578125" style="5" customWidth="1"/>
    <col min="8458" max="8458" width="16.7109375" style="5" customWidth="1"/>
    <col min="8459" max="8459" width="17.7109375" style="5" customWidth="1"/>
    <col min="8460" max="8460" width="16.140625" style="5" customWidth="1"/>
    <col min="8461" max="8461" width="27.140625" style="5" customWidth="1"/>
    <col min="8462" max="8462" width="12.42578125" style="5" customWidth="1"/>
    <col min="8463" max="8463" width="11.7109375" style="5" customWidth="1"/>
    <col min="8464" max="8464" width="18.140625" style="5" customWidth="1"/>
    <col min="8465" max="8465" width="18.28515625" style="5" customWidth="1"/>
    <col min="8466" max="8466" width="16.7109375" style="5" customWidth="1"/>
    <col min="8467" max="8467" width="17.85546875" style="5" customWidth="1"/>
    <col min="8468" max="8468" width="16.85546875" style="5" customWidth="1"/>
    <col min="8469" max="8469" width="15.7109375" style="5" bestFit="1" customWidth="1"/>
    <col min="8470" max="8470" width="15.28515625" style="5" customWidth="1"/>
    <col min="8471" max="8471" width="24.7109375" style="5" customWidth="1"/>
    <col min="8472" max="8472" width="10.28515625" style="5" customWidth="1"/>
    <col min="8473" max="8473" width="9.28515625" style="5" bestFit="1" customWidth="1"/>
    <col min="8474" max="8709" width="9.140625" style="5"/>
    <col min="8710" max="8710" width="15.85546875" style="5" customWidth="1"/>
    <col min="8711" max="8711" width="15.28515625" style="5" customWidth="1"/>
    <col min="8712" max="8712" width="16.85546875" style="5" customWidth="1"/>
    <col min="8713" max="8713" width="21.42578125" style="5" customWidth="1"/>
    <col min="8714" max="8714" width="16.7109375" style="5" customWidth="1"/>
    <col min="8715" max="8715" width="17.7109375" style="5" customWidth="1"/>
    <col min="8716" max="8716" width="16.140625" style="5" customWidth="1"/>
    <col min="8717" max="8717" width="27.140625" style="5" customWidth="1"/>
    <col min="8718" max="8718" width="12.42578125" style="5" customWidth="1"/>
    <col min="8719" max="8719" width="11.7109375" style="5" customWidth="1"/>
    <col min="8720" max="8720" width="18.140625" style="5" customWidth="1"/>
    <col min="8721" max="8721" width="18.28515625" style="5" customWidth="1"/>
    <col min="8722" max="8722" width="16.7109375" style="5" customWidth="1"/>
    <col min="8723" max="8723" width="17.85546875" style="5" customWidth="1"/>
    <col min="8724" max="8724" width="16.85546875" style="5" customWidth="1"/>
    <col min="8725" max="8725" width="15.7109375" style="5" bestFit="1" customWidth="1"/>
    <col min="8726" max="8726" width="15.28515625" style="5" customWidth="1"/>
    <col min="8727" max="8727" width="24.7109375" style="5" customWidth="1"/>
    <col min="8728" max="8728" width="10.28515625" style="5" customWidth="1"/>
    <col min="8729" max="8729" width="9.28515625" style="5" bestFit="1" customWidth="1"/>
    <col min="8730" max="8965" width="9.140625" style="5"/>
    <col min="8966" max="8966" width="15.85546875" style="5" customWidth="1"/>
    <col min="8967" max="8967" width="15.28515625" style="5" customWidth="1"/>
    <col min="8968" max="8968" width="16.85546875" style="5" customWidth="1"/>
    <col min="8969" max="8969" width="21.42578125" style="5" customWidth="1"/>
    <col min="8970" max="8970" width="16.7109375" style="5" customWidth="1"/>
    <col min="8971" max="8971" width="17.7109375" style="5" customWidth="1"/>
    <col min="8972" max="8972" width="16.140625" style="5" customWidth="1"/>
    <col min="8973" max="8973" width="27.140625" style="5" customWidth="1"/>
    <col min="8974" max="8974" width="12.42578125" style="5" customWidth="1"/>
    <col min="8975" max="8975" width="11.7109375" style="5" customWidth="1"/>
    <col min="8976" max="8976" width="18.140625" style="5" customWidth="1"/>
    <col min="8977" max="8977" width="18.28515625" style="5" customWidth="1"/>
    <col min="8978" max="8978" width="16.7109375" style="5" customWidth="1"/>
    <col min="8979" max="8979" width="17.85546875" style="5" customWidth="1"/>
    <col min="8980" max="8980" width="16.85546875" style="5" customWidth="1"/>
    <col min="8981" max="8981" width="15.7109375" style="5" bestFit="1" customWidth="1"/>
    <col min="8982" max="8982" width="15.28515625" style="5" customWidth="1"/>
    <col min="8983" max="8983" width="24.7109375" style="5" customWidth="1"/>
    <col min="8984" max="8984" width="10.28515625" style="5" customWidth="1"/>
    <col min="8985" max="8985" width="9.28515625" style="5" bestFit="1" customWidth="1"/>
    <col min="8986" max="9221" width="9.140625" style="5"/>
    <col min="9222" max="9222" width="15.85546875" style="5" customWidth="1"/>
    <col min="9223" max="9223" width="15.28515625" style="5" customWidth="1"/>
    <col min="9224" max="9224" width="16.85546875" style="5" customWidth="1"/>
    <col min="9225" max="9225" width="21.42578125" style="5" customWidth="1"/>
    <col min="9226" max="9226" width="16.7109375" style="5" customWidth="1"/>
    <col min="9227" max="9227" width="17.7109375" style="5" customWidth="1"/>
    <col min="9228" max="9228" width="16.140625" style="5" customWidth="1"/>
    <col min="9229" max="9229" width="27.140625" style="5" customWidth="1"/>
    <col min="9230" max="9230" width="12.42578125" style="5" customWidth="1"/>
    <col min="9231" max="9231" width="11.7109375" style="5" customWidth="1"/>
    <col min="9232" max="9232" width="18.140625" style="5" customWidth="1"/>
    <col min="9233" max="9233" width="18.28515625" style="5" customWidth="1"/>
    <col min="9234" max="9234" width="16.7109375" style="5" customWidth="1"/>
    <col min="9235" max="9235" width="17.85546875" style="5" customWidth="1"/>
    <col min="9236" max="9236" width="16.85546875" style="5" customWidth="1"/>
    <col min="9237" max="9237" width="15.7109375" style="5" bestFit="1" customWidth="1"/>
    <col min="9238" max="9238" width="15.28515625" style="5" customWidth="1"/>
    <col min="9239" max="9239" width="24.7109375" style="5" customWidth="1"/>
    <col min="9240" max="9240" width="10.28515625" style="5" customWidth="1"/>
    <col min="9241" max="9241" width="9.28515625" style="5" bestFit="1" customWidth="1"/>
    <col min="9242" max="9477" width="9.140625" style="5"/>
    <col min="9478" max="9478" width="15.85546875" style="5" customWidth="1"/>
    <col min="9479" max="9479" width="15.28515625" style="5" customWidth="1"/>
    <col min="9480" max="9480" width="16.85546875" style="5" customWidth="1"/>
    <col min="9481" max="9481" width="21.42578125" style="5" customWidth="1"/>
    <col min="9482" max="9482" width="16.7109375" style="5" customWidth="1"/>
    <col min="9483" max="9483" width="17.7109375" style="5" customWidth="1"/>
    <col min="9484" max="9484" width="16.140625" style="5" customWidth="1"/>
    <col min="9485" max="9485" width="27.140625" style="5" customWidth="1"/>
    <col min="9486" max="9486" width="12.42578125" style="5" customWidth="1"/>
    <col min="9487" max="9487" width="11.7109375" style="5" customWidth="1"/>
    <col min="9488" max="9488" width="18.140625" style="5" customWidth="1"/>
    <col min="9489" max="9489" width="18.28515625" style="5" customWidth="1"/>
    <col min="9490" max="9490" width="16.7109375" style="5" customWidth="1"/>
    <col min="9491" max="9491" width="17.85546875" style="5" customWidth="1"/>
    <col min="9492" max="9492" width="16.85546875" style="5" customWidth="1"/>
    <col min="9493" max="9493" width="15.7109375" style="5" bestFit="1" customWidth="1"/>
    <col min="9494" max="9494" width="15.28515625" style="5" customWidth="1"/>
    <col min="9495" max="9495" width="24.7109375" style="5" customWidth="1"/>
    <col min="9496" max="9496" width="10.28515625" style="5" customWidth="1"/>
    <col min="9497" max="9497" width="9.28515625" style="5" bestFit="1" customWidth="1"/>
    <col min="9498" max="9733" width="9.140625" style="5"/>
    <col min="9734" max="9734" width="15.85546875" style="5" customWidth="1"/>
    <col min="9735" max="9735" width="15.28515625" style="5" customWidth="1"/>
    <col min="9736" max="9736" width="16.85546875" style="5" customWidth="1"/>
    <col min="9737" max="9737" width="21.42578125" style="5" customWidth="1"/>
    <col min="9738" max="9738" width="16.7109375" style="5" customWidth="1"/>
    <col min="9739" max="9739" width="17.7109375" style="5" customWidth="1"/>
    <col min="9740" max="9740" width="16.140625" style="5" customWidth="1"/>
    <col min="9741" max="9741" width="27.140625" style="5" customWidth="1"/>
    <col min="9742" max="9742" width="12.42578125" style="5" customWidth="1"/>
    <col min="9743" max="9743" width="11.7109375" style="5" customWidth="1"/>
    <col min="9744" max="9744" width="18.140625" style="5" customWidth="1"/>
    <col min="9745" max="9745" width="18.28515625" style="5" customWidth="1"/>
    <col min="9746" max="9746" width="16.7109375" style="5" customWidth="1"/>
    <col min="9747" max="9747" width="17.85546875" style="5" customWidth="1"/>
    <col min="9748" max="9748" width="16.85546875" style="5" customWidth="1"/>
    <col min="9749" max="9749" width="15.7109375" style="5" bestFit="1" customWidth="1"/>
    <col min="9750" max="9750" width="15.28515625" style="5" customWidth="1"/>
    <col min="9751" max="9751" width="24.7109375" style="5" customWidth="1"/>
    <col min="9752" max="9752" width="10.28515625" style="5" customWidth="1"/>
    <col min="9753" max="9753" width="9.28515625" style="5" bestFit="1" customWidth="1"/>
    <col min="9754" max="9989" width="9.140625" style="5"/>
    <col min="9990" max="9990" width="15.85546875" style="5" customWidth="1"/>
    <col min="9991" max="9991" width="15.28515625" style="5" customWidth="1"/>
    <col min="9992" max="9992" width="16.85546875" style="5" customWidth="1"/>
    <col min="9993" max="9993" width="21.42578125" style="5" customWidth="1"/>
    <col min="9994" max="9994" width="16.7109375" style="5" customWidth="1"/>
    <col min="9995" max="9995" width="17.7109375" style="5" customWidth="1"/>
    <col min="9996" max="9996" width="16.140625" style="5" customWidth="1"/>
    <col min="9997" max="9997" width="27.140625" style="5" customWidth="1"/>
    <col min="9998" max="9998" width="12.42578125" style="5" customWidth="1"/>
    <col min="9999" max="9999" width="11.7109375" style="5" customWidth="1"/>
    <col min="10000" max="10000" width="18.140625" style="5" customWidth="1"/>
    <col min="10001" max="10001" width="18.28515625" style="5" customWidth="1"/>
    <col min="10002" max="10002" width="16.7109375" style="5" customWidth="1"/>
    <col min="10003" max="10003" width="17.85546875" style="5" customWidth="1"/>
    <col min="10004" max="10004" width="16.85546875" style="5" customWidth="1"/>
    <col min="10005" max="10005" width="15.7109375" style="5" bestFit="1" customWidth="1"/>
    <col min="10006" max="10006" width="15.28515625" style="5" customWidth="1"/>
    <col min="10007" max="10007" width="24.7109375" style="5" customWidth="1"/>
    <col min="10008" max="10008" width="10.28515625" style="5" customWidth="1"/>
    <col min="10009" max="10009" width="9.28515625" style="5" bestFit="1" customWidth="1"/>
    <col min="10010" max="10245" width="9.140625" style="5"/>
    <col min="10246" max="10246" width="15.85546875" style="5" customWidth="1"/>
    <col min="10247" max="10247" width="15.28515625" style="5" customWidth="1"/>
    <col min="10248" max="10248" width="16.85546875" style="5" customWidth="1"/>
    <col min="10249" max="10249" width="21.42578125" style="5" customWidth="1"/>
    <col min="10250" max="10250" width="16.7109375" style="5" customWidth="1"/>
    <col min="10251" max="10251" width="17.7109375" style="5" customWidth="1"/>
    <col min="10252" max="10252" width="16.140625" style="5" customWidth="1"/>
    <col min="10253" max="10253" width="27.140625" style="5" customWidth="1"/>
    <col min="10254" max="10254" width="12.42578125" style="5" customWidth="1"/>
    <col min="10255" max="10255" width="11.7109375" style="5" customWidth="1"/>
    <col min="10256" max="10256" width="18.140625" style="5" customWidth="1"/>
    <col min="10257" max="10257" width="18.28515625" style="5" customWidth="1"/>
    <col min="10258" max="10258" width="16.7109375" style="5" customWidth="1"/>
    <col min="10259" max="10259" width="17.85546875" style="5" customWidth="1"/>
    <col min="10260" max="10260" width="16.85546875" style="5" customWidth="1"/>
    <col min="10261" max="10261" width="15.7109375" style="5" bestFit="1" customWidth="1"/>
    <col min="10262" max="10262" width="15.28515625" style="5" customWidth="1"/>
    <col min="10263" max="10263" width="24.7109375" style="5" customWidth="1"/>
    <col min="10264" max="10264" width="10.28515625" style="5" customWidth="1"/>
    <col min="10265" max="10265" width="9.28515625" style="5" bestFit="1" customWidth="1"/>
    <col min="10266" max="10501" width="9.140625" style="5"/>
    <col min="10502" max="10502" width="15.85546875" style="5" customWidth="1"/>
    <col min="10503" max="10503" width="15.28515625" style="5" customWidth="1"/>
    <col min="10504" max="10504" width="16.85546875" style="5" customWidth="1"/>
    <col min="10505" max="10505" width="21.42578125" style="5" customWidth="1"/>
    <col min="10506" max="10506" width="16.7109375" style="5" customWidth="1"/>
    <col min="10507" max="10507" width="17.7109375" style="5" customWidth="1"/>
    <col min="10508" max="10508" width="16.140625" style="5" customWidth="1"/>
    <col min="10509" max="10509" width="27.140625" style="5" customWidth="1"/>
    <col min="10510" max="10510" width="12.42578125" style="5" customWidth="1"/>
    <col min="10511" max="10511" width="11.7109375" style="5" customWidth="1"/>
    <col min="10512" max="10512" width="18.140625" style="5" customWidth="1"/>
    <col min="10513" max="10513" width="18.28515625" style="5" customWidth="1"/>
    <col min="10514" max="10514" width="16.7109375" style="5" customWidth="1"/>
    <col min="10515" max="10515" width="17.85546875" style="5" customWidth="1"/>
    <col min="10516" max="10516" width="16.85546875" style="5" customWidth="1"/>
    <col min="10517" max="10517" width="15.7109375" style="5" bestFit="1" customWidth="1"/>
    <col min="10518" max="10518" width="15.28515625" style="5" customWidth="1"/>
    <col min="10519" max="10519" width="24.7109375" style="5" customWidth="1"/>
    <col min="10520" max="10520" width="10.28515625" style="5" customWidth="1"/>
    <col min="10521" max="10521" width="9.28515625" style="5" bestFit="1" customWidth="1"/>
    <col min="10522" max="10757" width="9.140625" style="5"/>
    <col min="10758" max="10758" width="15.85546875" style="5" customWidth="1"/>
    <col min="10759" max="10759" width="15.28515625" style="5" customWidth="1"/>
    <col min="10760" max="10760" width="16.85546875" style="5" customWidth="1"/>
    <col min="10761" max="10761" width="21.42578125" style="5" customWidth="1"/>
    <col min="10762" max="10762" width="16.7109375" style="5" customWidth="1"/>
    <col min="10763" max="10763" width="17.7109375" style="5" customWidth="1"/>
    <col min="10764" max="10764" width="16.140625" style="5" customWidth="1"/>
    <col min="10765" max="10765" width="27.140625" style="5" customWidth="1"/>
    <col min="10766" max="10766" width="12.42578125" style="5" customWidth="1"/>
    <col min="10767" max="10767" width="11.7109375" style="5" customWidth="1"/>
    <col min="10768" max="10768" width="18.140625" style="5" customWidth="1"/>
    <col min="10769" max="10769" width="18.28515625" style="5" customWidth="1"/>
    <col min="10770" max="10770" width="16.7109375" style="5" customWidth="1"/>
    <col min="10771" max="10771" width="17.85546875" style="5" customWidth="1"/>
    <col min="10772" max="10772" width="16.85546875" style="5" customWidth="1"/>
    <col min="10773" max="10773" width="15.7109375" style="5" bestFit="1" customWidth="1"/>
    <col min="10774" max="10774" width="15.28515625" style="5" customWidth="1"/>
    <col min="10775" max="10775" width="24.7109375" style="5" customWidth="1"/>
    <col min="10776" max="10776" width="10.28515625" style="5" customWidth="1"/>
    <col min="10777" max="10777" width="9.28515625" style="5" bestFit="1" customWidth="1"/>
    <col min="10778" max="11013" width="9.140625" style="5"/>
    <col min="11014" max="11014" width="15.85546875" style="5" customWidth="1"/>
    <col min="11015" max="11015" width="15.28515625" style="5" customWidth="1"/>
    <col min="11016" max="11016" width="16.85546875" style="5" customWidth="1"/>
    <col min="11017" max="11017" width="21.42578125" style="5" customWidth="1"/>
    <col min="11018" max="11018" width="16.7109375" style="5" customWidth="1"/>
    <col min="11019" max="11019" width="17.7109375" style="5" customWidth="1"/>
    <col min="11020" max="11020" width="16.140625" style="5" customWidth="1"/>
    <col min="11021" max="11021" width="27.140625" style="5" customWidth="1"/>
    <col min="11022" max="11022" width="12.42578125" style="5" customWidth="1"/>
    <col min="11023" max="11023" width="11.7109375" style="5" customWidth="1"/>
    <col min="11024" max="11024" width="18.140625" style="5" customWidth="1"/>
    <col min="11025" max="11025" width="18.28515625" style="5" customWidth="1"/>
    <col min="11026" max="11026" width="16.7109375" style="5" customWidth="1"/>
    <col min="11027" max="11027" width="17.85546875" style="5" customWidth="1"/>
    <col min="11028" max="11028" width="16.85546875" style="5" customWidth="1"/>
    <col min="11029" max="11029" width="15.7109375" style="5" bestFit="1" customWidth="1"/>
    <col min="11030" max="11030" width="15.28515625" style="5" customWidth="1"/>
    <col min="11031" max="11031" width="24.7109375" style="5" customWidth="1"/>
    <col min="11032" max="11032" width="10.28515625" style="5" customWidth="1"/>
    <col min="11033" max="11033" width="9.28515625" style="5" bestFit="1" customWidth="1"/>
    <col min="11034" max="11269" width="9.140625" style="5"/>
    <col min="11270" max="11270" width="15.85546875" style="5" customWidth="1"/>
    <col min="11271" max="11271" width="15.28515625" style="5" customWidth="1"/>
    <col min="11272" max="11272" width="16.85546875" style="5" customWidth="1"/>
    <col min="11273" max="11273" width="21.42578125" style="5" customWidth="1"/>
    <col min="11274" max="11274" width="16.7109375" style="5" customWidth="1"/>
    <col min="11275" max="11275" width="17.7109375" style="5" customWidth="1"/>
    <col min="11276" max="11276" width="16.140625" style="5" customWidth="1"/>
    <col min="11277" max="11277" width="27.140625" style="5" customWidth="1"/>
    <col min="11278" max="11278" width="12.42578125" style="5" customWidth="1"/>
    <col min="11279" max="11279" width="11.7109375" style="5" customWidth="1"/>
    <col min="11280" max="11280" width="18.140625" style="5" customWidth="1"/>
    <col min="11281" max="11281" width="18.28515625" style="5" customWidth="1"/>
    <col min="11282" max="11282" width="16.7109375" style="5" customWidth="1"/>
    <col min="11283" max="11283" width="17.85546875" style="5" customWidth="1"/>
    <col min="11284" max="11284" width="16.85546875" style="5" customWidth="1"/>
    <col min="11285" max="11285" width="15.7109375" style="5" bestFit="1" customWidth="1"/>
    <col min="11286" max="11286" width="15.28515625" style="5" customWidth="1"/>
    <col min="11287" max="11287" width="24.7109375" style="5" customWidth="1"/>
    <col min="11288" max="11288" width="10.28515625" style="5" customWidth="1"/>
    <col min="11289" max="11289" width="9.28515625" style="5" bestFit="1" customWidth="1"/>
    <col min="11290" max="11525" width="9.140625" style="5"/>
    <col min="11526" max="11526" width="15.85546875" style="5" customWidth="1"/>
    <col min="11527" max="11527" width="15.28515625" style="5" customWidth="1"/>
    <col min="11528" max="11528" width="16.85546875" style="5" customWidth="1"/>
    <col min="11529" max="11529" width="21.42578125" style="5" customWidth="1"/>
    <col min="11530" max="11530" width="16.7109375" style="5" customWidth="1"/>
    <col min="11531" max="11531" width="17.7109375" style="5" customWidth="1"/>
    <col min="11532" max="11532" width="16.140625" style="5" customWidth="1"/>
    <col min="11533" max="11533" width="27.140625" style="5" customWidth="1"/>
    <col min="11534" max="11534" width="12.42578125" style="5" customWidth="1"/>
    <col min="11535" max="11535" width="11.7109375" style="5" customWidth="1"/>
    <col min="11536" max="11536" width="18.140625" style="5" customWidth="1"/>
    <col min="11537" max="11537" width="18.28515625" style="5" customWidth="1"/>
    <col min="11538" max="11538" width="16.7109375" style="5" customWidth="1"/>
    <col min="11539" max="11539" width="17.85546875" style="5" customWidth="1"/>
    <col min="11540" max="11540" width="16.85546875" style="5" customWidth="1"/>
    <col min="11541" max="11541" width="15.7109375" style="5" bestFit="1" customWidth="1"/>
    <col min="11542" max="11542" width="15.28515625" style="5" customWidth="1"/>
    <col min="11543" max="11543" width="24.7109375" style="5" customWidth="1"/>
    <col min="11544" max="11544" width="10.28515625" style="5" customWidth="1"/>
    <col min="11545" max="11545" width="9.28515625" style="5" bestFit="1" customWidth="1"/>
    <col min="11546" max="11781" width="9.140625" style="5"/>
    <col min="11782" max="11782" width="15.85546875" style="5" customWidth="1"/>
    <col min="11783" max="11783" width="15.28515625" style="5" customWidth="1"/>
    <col min="11784" max="11784" width="16.85546875" style="5" customWidth="1"/>
    <col min="11785" max="11785" width="21.42578125" style="5" customWidth="1"/>
    <col min="11786" max="11786" width="16.7109375" style="5" customWidth="1"/>
    <col min="11787" max="11787" width="17.7109375" style="5" customWidth="1"/>
    <col min="11788" max="11788" width="16.140625" style="5" customWidth="1"/>
    <col min="11789" max="11789" width="27.140625" style="5" customWidth="1"/>
    <col min="11790" max="11790" width="12.42578125" style="5" customWidth="1"/>
    <col min="11791" max="11791" width="11.7109375" style="5" customWidth="1"/>
    <col min="11792" max="11792" width="18.140625" style="5" customWidth="1"/>
    <col min="11793" max="11793" width="18.28515625" style="5" customWidth="1"/>
    <col min="11794" max="11794" width="16.7109375" style="5" customWidth="1"/>
    <col min="11795" max="11795" width="17.85546875" style="5" customWidth="1"/>
    <col min="11796" max="11796" width="16.85546875" style="5" customWidth="1"/>
    <col min="11797" max="11797" width="15.7109375" style="5" bestFit="1" customWidth="1"/>
    <col min="11798" max="11798" width="15.28515625" style="5" customWidth="1"/>
    <col min="11799" max="11799" width="24.7109375" style="5" customWidth="1"/>
    <col min="11800" max="11800" width="10.28515625" style="5" customWidth="1"/>
    <col min="11801" max="11801" width="9.28515625" style="5" bestFit="1" customWidth="1"/>
    <col min="11802" max="12037" width="9.140625" style="5"/>
    <col min="12038" max="12038" width="15.85546875" style="5" customWidth="1"/>
    <col min="12039" max="12039" width="15.28515625" style="5" customWidth="1"/>
    <col min="12040" max="12040" width="16.85546875" style="5" customWidth="1"/>
    <col min="12041" max="12041" width="21.42578125" style="5" customWidth="1"/>
    <col min="12042" max="12042" width="16.7109375" style="5" customWidth="1"/>
    <col min="12043" max="12043" width="17.7109375" style="5" customWidth="1"/>
    <col min="12044" max="12044" width="16.140625" style="5" customWidth="1"/>
    <col min="12045" max="12045" width="27.140625" style="5" customWidth="1"/>
    <col min="12046" max="12046" width="12.42578125" style="5" customWidth="1"/>
    <col min="12047" max="12047" width="11.7109375" style="5" customWidth="1"/>
    <col min="12048" max="12048" width="18.140625" style="5" customWidth="1"/>
    <col min="12049" max="12049" width="18.28515625" style="5" customWidth="1"/>
    <col min="12050" max="12050" width="16.7109375" style="5" customWidth="1"/>
    <col min="12051" max="12051" width="17.85546875" style="5" customWidth="1"/>
    <col min="12052" max="12052" width="16.85546875" style="5" customWidth="1"/>
    <col min="12053" max="12053" width="15.7109375" style="5" bestFit="1" customWidth="1"/>
    <col min="12054" max="12054" width="15.28515625" style="5" customWidth="1"/>
    <col min="12055" max="12055" width="24.7109375" style="5" customWidth="1"/>
    <col min="12056" max="12056" width="10.28515625" style="5" customWidth="1"/>
    <col min="12057" max="12057" width="9.28515625" style="5" bestFit="1" customWidth="1"/>
    <col min="12058" max="12293" width="9.140625" style="5"/>
    <col min="12294" max="12294" width="15.85546875" style="5" customWidth="1"/>
    <col min="12295" max="12295" width="15.28515625" style="5" customWidth="1"/>
    <col min="12296" max="12296" width="16.85546875" style="5" customWidth="1"/>
    <col min="12297" max="12297" width="21.42578125" style="5" customWidth="1"/>
    <col min="12298" max="12298" width="16.7109375" style="5" customWidth="1"/>
    <col min="12299" max="12299" width="17.7109375" style="5" customWidth="1"/>
    <col min="12300" max="12300" width="16.140625" style="5" customWidth="1"/>
    <col min="12301" max="12301" width="27.140625" style="5" customWidth="1"/>
    <col min="12302" max="12302" width="12.42578125" style="5" customWidth="1"/>
    <col min="12303" max="12303" width="11.7109375" style="5" customWidth="1"/>
    <col min="12304" max="12304" width="18.140625" style="5" customWidth="1"/>
    <col min="12305" max="12305" width="18.28515625" style="5" customWidth="1"/>
    <col min="12306" max="12306" width="16.7109375" style="5" customWidth="1"/>
    <col min="12307" max="12307" width="17.85546875" style="5" customWidth="1"/>
    <col min="12308" max="12308" width="16.85546875" style="5" customWidth="1"/>
    <col min="12309" max="12309" width="15.7109375" style="5" bestFit="1" customWidth="1"/>
    <col min="12310" max="12310" width="15.28515625" style="5" customWidth="1"/>
    <col min="12311" max="12311" width="24.7109375" style="5" customWidth="1"/>
    <col min="12312" max="12312" width="10.28515625" style="5" customWidth="1"/>
    <col min="12313" max="12313" width="9.28515625" style="5" bestFit="1" customWidth="1"/>
    <col min="12314" max="12549" width="9.140625" style="5"/>
    <col min="12550" max="12550" width="15.85546875" style="5" customWidth="1"/>
    <col min="12551" max="12551" width="15.28515625" style="5" customWidth="1"/>
    <col min="12552" max="12552" width="16.85546875" style="5" customWidth="1"/>
    <col min="12553" max="12553" width="21.42578125" style="5" customWidth="1"/>
    <col min="12554" max="12554" width="16.7109375" style="5" customWidth="1"/>
    <col min="12555" max="12555" width="17.7109375" style="5" customWidth="1"/>
    <col min="12556" max="12556" width="16.140625" style="5" customWidth="1"/>
    <col min="12557" max="12557" width="27.140625" style="5" customWidth="1"/>
    <col min="12558" max="12558" width="12.42578125" style="5" customWidth="1"/>
    <col min="12559" max="12559" width="11.7109375" style="5" customWidth="1"/>
    <col min="12560" max="12560" width="18.140625" style="5" customWidth="1"/>
    <col min="12561" max="12561" width="18.28515625" style="5" customWidth="1"/>
    <col min="12562" max="12562" width="16.7109375" style="5" customWidth="1"/>
    <col min="12563" max="12563" width="17.85546875" style="5" customWidth="1"/>
    <col min="12564" max="12564" width="16.85546875" style="5" customWidth="1"/>
    <col min="12565" max="12565" width="15.7109375" style="5" bestFit="1" customWidth="1"/>
    <col min="12566" max="12566" width="15.28515625" style="5" customWidth="1"/>
    <col min="12567" max="12567" width="24.7109375" style="5" customWidth="1"/>
    <col min="12568" max="12568" width="10.28515625" style="5" customWidth="1"/>
    <col min="12569" max="12569" width="9.28515625" style="5" bestFit="1" customWidth="1"/>
    <col min="12570" max="12805" width="9.140625" style="5"/>
    <col min="12806" max="12806" width="15.85546875" style="5" customWidth="1"/>
    <col min="12807" max="12807" width="15.28515625" style="5" customWidth="1"/>
    <col min="12808" max="12808" width="16.85546875" style="5" customWidth="1"/>
    <col min="12809" max="12809" width="21.42578125" style="5" customWidth="1"/>
    <col min="12810" max="12810" width="16.7109375" style="5" customWidth="1"/>
    <col min="12811" max="12811" width="17.7109375" style="5" customWidth="1"/>
    <col min="12812" max="12812" width="16.140625" style="5" customWidth="1"/>
    <col min="12813" max="12813" width="27.140625" style="5" customWidth="1"/>
    <col min="12814" max="12814" width="12.42578125" style="5" customWidth="1"/>
    <col min="12815" max="12815" width="11.7109375" style="5" customWidth="1"/>
    <col min="12816" max="12816" width="18.140625" style="5" customWidth="1"/>
    <col min="12817" max="12817" width="18.28515625" style="5" customWidth="1"/>
    <col min="12818" max="12818" width="16.7109375" style="5" customWidth="1"/>
    <col min="12819" max="12819" width="17.85546875" style="5" customWidth="1"/>
    <col min="12820" max="12820" width="16.85546875" style="5" customWidth="1"/>
    <col min="12821" max="12821" width="15.7109375" style="5" bestFit="1" customWidth="1"/>
    <col min="12822" max="12822" width="15.28515625" style="5" customWidth="1"/>
    <col min="12823" max="12823" width="24.7109375" style="5" customWidth="1"/>
    <col min="12824" max="12824" width="10.28515625" style="5" customWidth="1"/>
    <col min="12825" max="12825" width="9.28515625" style="5" bestFit="1" customWidth="1"/>
    <col min="12826" max="13061" width="9.140625" style="5"/>
    <col min="13062" max="13062" width="15.85546875" style="5" customWidth="1"/>
    <col min="13063" max="13063" width="15.28515625" style="5" customWidth="1"/>
    <col min="13064" max="13064" width="16.85546875" style="5" customWidth="1"/>
    <col min="13065" max="13065" width="21.42578125" style="5" customWidth="1"/>
    <col min="13066" max="13066" width="16.7109375" style="5" customWidth="1"/>
    <col min="13067" max="13067" width="17.7109375" style="5" customWidth="1"/>
    <col min="13068" max="13068" width="16.140625" style="5" customWidth="1"/>
    <col min="13069" max="13069" width="27.140625" style="5" customWidth="1"/>
    <col min="13070" max="13070" width="12.42578125" style="5" customWidth="1"/>
    <col min="13071" max="13071" width="11.7109375" style="5" customWidth="1"/>
    <col min="13072" max="13072" width="18.140625" style="5" customWidth="1"/>
    <col min="13073" max="13073" width="18.28515625" style="5" customWidth="1"/>
    <col min="13074" max="13074" width="16.7109375" style="5" customWidth="1"/>
    <col min="13075" max="13075" width="17.85546875" style="5" customWidth="1"/>
    <col min="13076" max="13076" width="16.85546875" style="5" customWidth="1"/>
    <col min="13077" max="13077" width="15.7109375" style="5" bestFit="1" customWidth="1"/>
    <col min="13078" max="13078" width="15.28515625" style="5" customWidth="1"/>
    <col min="13079" max="13079" width="24.7109375" style="5" customWidth="1"/>
    <col min="13080" max="13080" width="10.28515625" style="5" customWidth="1"/>
    <col min="13081" max="13081" width="9.28515625" style="5" bestFit="1" customWidth="1"/>
    <col min="13082" max="13317" width="9.140625" style="5"/>
    <col min="13318" max="13318" width="15.85546875" style="5" customWidth="1"/>
    <col min="13319" max="13319" width="15.28515625" style="5" customWidth="1"/>
    <col min="13320" max="13320" width="16.85546875" style="5" customWidth="1"/>
    <col min="13321" max="13321" width="21.42578125" style="5" customWidth="1"/>
    <col min="13322" max="13322" width="16.7109375" style="5" customWidth="1"/>
    <col min="13323" max="13323" width="17.7109375" style="5" customWidth="1"/>
    <col min="13324" max="13324" width="16.140625" style="5" customWidth="1"/>
    <col min="13325" max="13325" width="27.140625" style="5" customWidth="1"/>
    <col min="13326" max="13326" width="12.42578125" style="5" customWidth="1"/>
    <col min="13327" max="13327" width="11.7109375" style="5" customWidth="1"/>
    <col min="13328" max="13328" width="18.140625" style="5" customWidth="1"/>
    <col min="13329" max="13329" width="18.28515625" style="5" customWidth="1"/>
    <col min="13330" max="13330" width="16.7109375" style="5" customWidth="1"/>
    <col min="13331" max="13331" width="17.85546875" style="5" customWidth="1"/>
    <col min="13332" max="13332" width="16.85546875" style="5" customWidth="1"/>
    <col min="13333" max="13333" width="15.7109375" style="5" bestFit="1" customWidth="1"/>
    <col min="13334" max="13334" width="15.28515625" style="5" customWidth="1"/>
    <col min="13335" max="13335" width="24.7109375" style="5" customWidth="1"/>
    <col min="13336" max="13336" width="10.28515625" style="5" customWidth="1"/>
    <col min="13337" max="13337" width="9.28515625" style="5" bestFit="1" customWidth="1"/>
    <col min="13338" max="13573" width="9.140625" style="5"/>
    <col min="13574" max="13574" width="15.85546875" style="5" customWidth="1"/>
    <col min="13575" max="13575" width="15.28515625" style="5" customWidth="1"/>
    <col min="13576" max="13576" width="16.85546875" style="5" customWidth="1"/>
    <col min="13577" max="13577" width="21.42578125" style="5" customWidth="1"/>
    <col min="13578" max="13578" width="16.7109375" style="5" customWidth="1"/>
    <col min="13579" max="13579" width="17.7109375" style="5" customWidth="1"/>
    <col min="13580" max="13580" width="16.140625" style="5" customWidth="1"/>
    <col min="13581" max="13581" width="27.140625" style="5" customWidth="1"/>
    <col min="13582" max="13582" width="12.42578125" style="5" customWidth="1"/>
    <col min="13583" max="13583" width="11.7109375" style="5" customWidth="1"/>
    <col min="13584" max="13584" width="18.140625" style="5" customWidth="1"/>
    <col min="13585" max="13585" width="18.28515625" style="5" customWidth="1"/>
    <col min="13586" max="13586" width="16.7109375" style="5" customWidth="1"/>
    <col min="13587" max="13587" width="17.85546875" style="5" customWidth="1"/>
    <col min="13588" max="13588" width="16.85546875" style="5" customWidth="1"/>
    <col min="13589" max="13589" width="15.7109375" style="5" bestFit="1" customWidth="1"/>
    <col min="13590" max="13590" width="15.28515625" style="5" customWidth="1"/>
    <col min="13591" max="13591" width="24.7109375" style="5" customWidth="1"/>
    <col min="13592" max="13592" width="10.28515625" style="5" customWidth="1"/>
    <col min="13593" max="13593" width="9.28515625" style="5" bestFit="1" customWidth="1"/>
    <col min="13594" max="13829" width="9.140625" style="5"/>
    <col min="13830" max="13830" width="15.85546875" style="5" customWidth="1"/>
    <col min="13831" max="13831" width="15.28515625" style="5" customWidth="1"/>
    <col min="13832" max="13832" width="16.85546875" style="5" customWidth="1"/>
    <col min="13833" max="13833" width="21.42578125" style="5" customWidth="1"/>
    <col min="13834" max="13834" width="16.7109375" style="5" customWidth="1"/>
    <col min="13835" max="13835" width="17.7109375" style="5" customWidth="1"/>
    <col min="13836" max="13836" width="16.140625" style="5" customWidth="1"/>
    <col min="13837" max="13837" width="27.140625" style="5" customWidth="1"/>
    <col min="13838" max="13838" width="12.42578125" style="5" customWidth="1"/>
    <col min="13839" max="13839" width="11.7109375" style="5" customWidth="1"/>
    <col min="13840" max="13840" width="18.140625" style="5" customWidth="1"/>
    <col min="13841" max="13841" width="18.28515625" style="5" customWidth="1"/>
    <col min="13842" max="13842" width="16.7109375" style="5" customWidth="1"/>
    <col min="13843" max="13843" width="17.85546875" style="5" customWidth="1"/>
    <col min="13844" max="13844" width="16.85546875" style="5" customWidth="1"/>
    <col min="13845" max="13845" width="15.7109375" style="5" bestFit="1" customWidth="1"/>
    <col min="13846" max="13846" width="15.28515625" style="5" customWidth="1"/>
    <col min="13847" max="13847" width="24.7109375" style="5" customWidth="1"/>
    <col min="13848" max="13848" width="10.28515625" style="5" customWidth="1"/>
    <col min="13849" max="13849" width="9.28515625" style="5" bestFit="1" customWidth="1"/>
    <col min="13850" max="14085" width="9.140625" style="5"/>
    <col min="14086" max="14086" width="15.85546875" style="5" customWidth="1"/>
    <col min="14087" max="14087" width="15.28515625" style="5" customWidth="1"/>
    <col min="14088" max="14088" width="16.85546875" style="5" customWidth="1"/>
    <col min="14089" max="14089" width="21.42578125" style="5" customWidth="1"/>
    <col min="14090" max="14090" width="16.7109375" style="5" customWidth="1"/>
    <col min="14091" max="14091" width="17.7109375" style="5" customWidth="1"/>
    <col min="14092" max="14092" width="16.140625" style="5" customWidth="1"/>
    <col min="14093" max="14093" width="27.140625" style="5" customWidth="1"/>
    <col min="14094" max="14094" width="12.42578125" style="5" customWidth="1"/>
    <col min="14095" max="14095" width="11.7109375" style="5" customWidth="1"/>
    <col min="14096" max="14096" width="18.140625" style="5" customWidth="1"/>
    <col min="14097" max="14097" width="18.28515625" style="5" customWidth="1"/>
    <col min="14098" max="14098" width="16.7109375" style="5" customWidth="1"/>
    <col min="14099" max="14099" width="17.85546875" style="5" customWidth="1"/>
    <col min="14100" max="14100" width="16.85546875" style="5" customWidth="1"/>
    <col min="14101" max="14101" width="15.7109375" style="5" bestFit="1" customWidth="1"/>
    <col min="14102" max="14102" width="15.28515625" style="5" customWidth="1"/>
    <col min="14103" max="14103" width="24.7109375" style="5" customWidth="1"/>
    <col min="14104" max="14104" width="10.28515625" style="5" customWidth="1"/>
    <col min="14105" max="14105" width="9.28515625" style="5" bestFit="1" customWidth="1"/>
    <col min="14106" max="14341" width="9.140625" style="5"/>
    <col min="14342" max="14342" width="15.85546875" style="5" customWidth="1"/>
    <col min="14343" max="14343" width="15.28515625" style="5" customWidth="1"/>
    <col min="14344" max="14344" width="16.85546875" style="5" customWidth="1"/>
    <col min="14345" max="14345" width="21.42578125" style="5" customWidth="1"/>
    <col min="14346" max="14346" width="16.7109375" style="5" customWidth="1"/>
    <col min="14347" max="14347" width="17.7109375" style="5" customWidth="1"/>
    <col min="14348" max="14348" width="16.140625" style="5" customWidth="1"/>
    <col min="14349" max="14349" width="27.140625" style="5" customWidth="1"/>
    <col min="14350" max="14350" width="12.42578125" style="5" customWidth="1"/>
    <col min="14351" max="14351" width="11.7109375" style="5" customWidth="1"/>
    <col min="14352" max="14352" width="18.140625" style="5" customWidth="1"/>
    <col min="14353" max="14353" width="18.28515625" style="5" customWidth="1"/>
    <col min="14354" max="14354" width="16.7109375" style="5" customWidth="1"/>
    <col min="14355" max="14355" width="17.85546875" style="5" customWidth="1"/>
    <col min="14356" max="14356" width="16.85546875" style="5" customWidth="1"/>
    <col min="14357" max="14357" width="15.7109375" style="5" bestFit="1" customWidth="1"/>
    <col min="14358" max="14358" width="15.28515625" style="5" customWidth="1"/>
    <col min="14359" max="14359" width="24.7109375" style="5" customWidth="1"/>
    <col min="14360" max="14360" width="10.28515625" style="5" customWidth="1"/>
    <col min="14361" max="14361" width="9.28515625" style="5" bestFit="1" customWidth="1"/>
    <col min="14362" max="14597" width="9.140625" style="5"/>
    <col min="14598" max="14598" width="15.85546875" style="5" customWidth="1"/>
    <col min="14599" max="14599" width="15.28515625" style="5" customWidth="1"/>
    <col min="14600" max="14600" width="16.85546875" style="5" customWidth="1"/>
    <col min="14601" max="14601" width="21.42578125" style="5" customWidth="1"/>
    <col min="14602" max="14602" width="16.7109375" style="5" customWidth="1"/>
    <col min="14603" max="14603" width="17.7109375" style="5" customWidth="1"/>
    <col min="14604" max="14604" width="16.140625" style="5" customWidth="1"/>
    <col min="14605" max="14605" width="27.140625" style="5" customWidth="1"/>
    <col min="14606" max="14606" width="12.42578125" style="5" customWidth="1"/>
    <col min="14607" max="14607" width="11.7109375" style="5" customWidth="1"/>
    <col min="14608" max="14608" width="18.140625" style="5" customWidth="1"/>
    <col min="14609" max="14609" width="18.28515625" style="5" customWidth="1"/>
    <col min="14610" max="14610" width="16.7109375" style="5" customWidth="1"/>
    <col min="14611" max="14611" width="17.85546875" style="5" customWidth="1"/>
    <col min="14612" max="14612" width="16.85546875" style="5" customWidth="1"/>
    <col min="14613" max="14613" width="15.7109375" style="5" bestFit="1" customWidth="1"/>
    <col min="14614" max="14614" width="15.28515625" style="5" customWidth="1"/>
    <col min="14615" max="14615" width="24.7109375" style="5" customWidth="1"/>
    <col min="14616" max="14616" width="10.28515625" style="5" customWidth="1"/>
    <col min="14617" max="14617" width="9.28515625" style="5" bestFit="1" customWidth="1"/>
    <col min="14618" max="14853" width="9.140625" style="5"/>
    <col min="14854" max="14854" width="15.85546875" style="5" customWidth="1"/>
    <col min="14855" max="14855" width="15.28515625" style="5" customWidth="1"/>
    <col min="14856" max="14856" width="16.85546875" style="5" customWidth="1"/>
    <col min="14857" max="14857" width="21.42578125" style="5" customWidth="1"/>
    <col min="14858" max="14858" width="16.7109375" style="5" customWidth="1"/>
    <col min="14859" max="14859" width="17.7109375" style="5" customWidth="1"/>
    <col min="14860" max="14860" width="16.140625" style="5" customWidth="1"/>
    <col min="14861" max="14861" width="27.140625" style="5" customWidth="1"/>
    <col min="14862" max="14862" width="12.42578125" style="5" customWidth="1"/>
    <col min="14863" max="14863" width="11.7109375" style="5" customWidth="1"/>
    <col min="14864" max="14864" width="18.140625" style="5" customWidth="1"/>
    <col min="14865" max="14865" width="18.28515625" style="5" customWidth="1"/>
    <col min="14866" max="14866" width="16.7109375" style="5" customWidth="1"/>
    <col min="14867" max="14867" width="17.85546875" style="5" customWidth="1"/>
    <col min="14868" max="14868" width="16.85546875" style="5" customWidth="1"/>
    <col min="14869" max="14869" width="15.7109375" style="5" bestFit="1" customWidth="1"/>
    <col min="14870" max="14870" width="15.28515625" style="5" customWidth="1"/>
    <col min="14871" max="14871" width="24.7109375" style="5" customWidth="1"/>
    <col min="14872" max="14872" width="10.28515625" style="5" customWidth="1"/>
    <col min="14873" max="14873" width="9.28515625" style="5" bestFit="1" customWidth="1"/>
    <col min="14874" max="15109" width="9.140625" style="5"/>
    <col min="15110" max="15110" width="15.85546875" style="5" customWidth="1"/>
    <col min="15111" max="15111" width="15.28515625" style="5" customWidth="1"/>
    <col min="15112" max="15112" width="16.85546875" style="5" customWidth="1"/>
    <col min="15113" max="15113" width="21.42578125" style="5" customWidth="1"/>
    <col min="15114" max="15114" width="16.7109375" style="5" customWidth="1"/>
    <col min="15115" max="15115" width="17.7109375" style="5" customWidth="1"/>
    <col min="15116" max="15116" width="16.140625" style="5" customWidth="1"/>
    <col min="15117" max="15117" width="27.140625" style="5" customWidth="1"/>
    <col min="15118" max="15118" width="12.42578125" style="5" customWidth="1"/>
    <col min="15119" max="15119" width="11.7109375" style="5" customWidth="1"/>
    <col min="15120" max="15120" width="18.140625" style="5" customWidth="1"/>
    <col min="15121" max="15121" width="18.28515625" style="5" customWidth="1"/>
    <col min="15122" max="15122" width="16.7109375" style="5" customWidth="1"/>
    <col min="15123" max="15123" width="17.85546875" style="5" customWidth="1"/>
    <col min="15124" max="15124" width="16.85546875" style="5" customWidth="1"/>
    <col min="15125" max="15125" width="15.7109375" style="5" bestFit="1" customWidth="1"/>
    <col min="15126" max="15126" width="15.28515625" style="5" customWidth="1"/>
    <col min="15127" max="15127" width="24.7109375" style="5" customWidth="1"/>
    <col min="15128" max="15128" width="10.28515625" style="5" customWidth="1"/>
    <col min="15129" max="15129" width="9.28515625" style="5" bestFit="1" customWidth="1"/>
    <col min="15130" max="15365" width="9.140625" style="5"/>
    <col min="15366" max="15366" width="15.85546875" style="5" customWidth="1"/>
    <col min="15367" max="15367" width="15.28515625" style="5" customWidth="1"/>
    <col min="15368" max="15368" width="16.85546875" style="5" customWidth="1"/>
    <col min="15369" max="15369" width="21.42578125" style="5" customWidth="1"/>
    <col min="15370" max="15370" width="16.7109375" style="5" customWidth="1"/>
    <col min="15371" max="15371" width="17.7109375" style="5" customWidth="1"/>
    <col min="15372" max="15372" width="16.140625" style="5" customWidth="1"/>
    <col min="15373" max="15373" width="27.140625" style="5" customWidth="1"/>
    <col min="15374" max="15374" width="12.42578125" style="5" customWidth="1"/>
    <col min="15375" max="15375" width="11.7109375" style="5" customWidth="1"/>
    <col min="15376" max="15376" width="18.140625" style="5" customWidth="1"/>
    <col min="15377" max="15377" width="18.28515625" style="5" customWidth="1"/>
    <col min="15378" max="15378" width="16.7109375" style="5" customWidth="1"/>
    <col min="15379" max="15379" width="17.85546875" style="5" customWidth="1"/>
    <col min="15380" max="15380" width="16.85546875" style="5" customWidth="1"/>
    <col min="15381" max="15381" width="15.7109375" style="5" bestFit="1" customWidth="1"/>
    <col min="15382" max="15382" width="15.28515625" style="5" customWidth="1"/>
    <col min="15383" max="15383" width="24.7109375" style="5" customWidth="1"/>
    <col min="15384" max="15384" width="10.28515625" style="5" customWidth="1"/>
    <col min="15385" max="15385" width="9.28515625" style="5" bestFit="1" customWidth="1"/>
    <col min="15386" max="15621" width="9.140625" style="5"/>
    <col min="15622" max="15622" width="15.85546875" style="5" customWidth="1"/>
    <col min="15623" max="15623" width="15.28515625" style="5" customWidth="1"/>
    <col min="15624" max="15624" width="16.85546875" style="5" customWidth="1"/>
    <col min="15625" max="15625" width="21.42578125" style="5" customWidth="1"/>
    <col min="15626" max="15626" width="16.7109375" style="5" customWidth="1"/>
    <col min="15627" max="15627" width="17.7109375" style="5" customWidth="1"/>
    <col min="15628" max="15628" width="16.140625" style="5" customWidth="1"/>
    <col min="15629" max="15629" width="27.140625" style="5" customWidth="1"/>
    <col min="15630" max="15630" width="12.42578125" style="5" customWidth="1"/>
    <col min="15631" max="15631" width="11.7109375" style="5" customWidth="1"/>
    <col min="15632" max="15632" width="18.140625" style="5" customWidth="1"/>
    <col min="15633" max="15633" width="18.28515625" style="5" customWidth="1"/>
    <col min="15634" max="15634" width="16.7109375" style="5" customWidth="1"/>
    <col min="15635" max="15635" width="17.85546875" style="5" customWidth="1"/>
    <col min="15636" max="15636" width="16.85546875" style="5" customWidth="1"/>
    <col min="15637" max="15637" width="15.7109375" style="5" bestFit="1" customWidth="1"/>
    <col min="15638" max="15638" width="15.28515625" style="5" customWidth="1"/>
    <col min="15639" max="15639" width="24.7109375" style="5" customWidth="1"/>
    <col min="15640" max="15640" width="10.28515625" style="5" customWidth="1"/>
    <col min="15641" max="15641" width="9.28515625" style="5" bestFit="1" customWidth="1"/>
    <col min="15642" max="15877" width="9.140625" style="5"/>
    <col min="15878" max="15878" width="15.85546875" style="5" customWidth="1"/>
    <col min="15879" max="15879" width="15.28515625" style="5" customWidth="1"/>
    <col min="15880" max="15880" width="16.85546875" style="5" customWidth="1"/>
    <col min="15881" max="15881" width="21.42578125" style="5" customWidth="1"/>
    <col min="15882" max="15882" width="16.7109375" style="5" customWidth="1"/>
    <col min="15883" max="15883" width="17.7109375" style="5" customWidth="1"/>
    <col min="15884" max="15884" width="16.140625" style="5" customWidth="1"/>
    <col min="15885" max="15885" width="27.140625" style="5" customWidth="1"/>
    <col min="15886" max="15886" width="12.42578125" style="5" customWidth="1"/>
    <col min="15887" max="15887" width="11.7109375" style="5" customWidth="1"/>
    <col min="15888" max="15888" width="18.140625" style="5" customWidth="1"/>
    <col min="15889" max="15889" width="18.28515625" style="5" customWidth="1"/>
    <col min="15890" max="15890" width="16.7109375" style="5" customWidth="1"/>
    <col min="15891" max="15891" width="17.85546875" style="5" customWidth="1"/>
    <col min="15892" max="15892" width="16.85546875" style="5" customWidth="1"/>
    <col min="15893" max="15893" width="15.7109375" style="5" bestFit="1" customWidth="1"/>
    <col min="15894" max="15894" width="15.28515625" style="5" customWidth="1"/>
    <col min="15895" max="15895" width="24.7109375" style="5" customWidth="1"/>
    <col min="15896" max="15896" width="10.28515625" style="5" customWidth="1"/>
    <col min="15897" max="15897" width="9.28515625" style="5" bestFit="1" customWidth="1"/>
    <col min="15898" max="16133" width="9.140625" style="5"/>
    <col min="16134" max="16134" width="15.85546875" style="5" customWidth="1"/>
    <col min="16135" max="16135" width="15.28515625" style="5" customWidth="1"/>
    <col min="16136" max="16136" width="16.85546875" style="5" customWidth="1"/>
    <col min="16137" max="16137" width="21.42578125" style="5" customWidth="1"/>
    <col min="16138" max="16138" width="16.7109375" style="5" customWidth="1"/>
    <col min="16139" max="16139" width="17.7109375" style="5" customWidth="1"/>
    <col min="16140" max="16140" width="16.140625" style="5" customWidth="1"/>
    <col min="16141" max="16141" width="27.140625" style="5" customWidth="1"/>
    <col min="16142" max="16142" width="12.42578125" style="5" customWidth="1"/>
    <col min="16143" max="16143" width="11.7109375" style="5" customWidth="1"/>
    <col min="16144" max="16144" width="18.140625" style="5" customWidth="1"/>
    <col min="16145" max="16145" width="18.28515625" style="5" customWidth="1"/>
    <col min="16146" max="16146" width="16.7109375" style="5" customWidth="1"/>
    <col min="16147" max="16147" width="17.85546875" style="5" customWidth="1"/>
    <col min="16148" max="16148" width="16.85546875" style="5" customWidth="1"/>
    <col min="16149" max="16149" width="15.7109375" style="5" bestFit="1" customWidth="1"/>
    <col min="16150" max="16150" width="15.28515625" style="5" customWidth="1"/>
    <col min="16151" max="16151" width="24.7109375" style="5" customWidth="1"/>
    <col min="16152" max="16152" width="10.28515625" style="5" customWidth="1"/>
    <col min="16153" max="16153" width="9.28515625" style="5" bestFit="1" customWidth="1"/>
    <col min="16154" max="16384" width="9.140625" style="5"/>
  </cols>
  <sheetData>
    <row r="1" spans="1:32" s="20" customFormat="1" ht="60" customHeight="1" thickTop="1" thickBot="1" x14ac:dyDescent="0.25">
      <c r="A1" s="372" t="s">
        <v>1062</v>
      </c>
      <c r="B1" s="355" t="s">
        <v>140</v>
      </c>
      <c r="C1" s="42" t="s">
        <v>1</v>
      </c>
      <c r="D1" s="42" t="s">
        <v>120</v>
      </c>
      <c r="E1" s="42" t="s">
        <v>337</v>
      </c>
      <c r="F1" s="42" t="s">
        <v>335</v>
      </c>
      <c r="G1" s="42" t="s">
        <v>3</v>
      </c>
      <c r="H1" s="42" t="s">
        <v>4</v>
      </c>
      <c r="I1" s="42" t="s">
        <v>141</v>
      </c>
      <c r="J1" s="42" t="s">
        <v>871</v>
      </c>
      <c r="K1" s="42" t="s">
        <v>5</v>
      </c>
      <c r="L1" s="42" t="s">
        <v>142</v>
      </c>
      <c r="M1" s="42" t="s">
        <v>861</v>
      </c>
      <c r="N1" s="297" t="s">
        <v>1043</v>
      </c>
      <c r="O1" s="24" t="s">
        <v>143</v>
      </c>
      <c r="P1" s="24" t="s">
        <v>321</v>
      </c>
      <c r="Q1" s="42" t="s">
        <v>145</v>
      </c>
      <c r="R1" s="43" t="s">
        <v>146</v>
      </c>
      <c r="S1" s="43" t="s">
        <v>147</v>
      </c>
      <c r="T1" s="283" t="s">
        <v>961</v>
      </c>
      <c r="U1" s="283" t="s">
        <v>962</v>
      </c>
      <c r="V1" s="283" t="s">
        <v>963</v>
      </c>
      <c r="W1" s="283" t="s">
        <v>964</v>
      </c>
      <c r="X1" s="42" t="s">
        <v>148</v>
      </c>
      <c r="Y1" s="42" t="s">
        <v>394</v>
      </c>
      <c r="Z1" s="21"/>
      <c r="AA1" s="21"/>
      <c r="AB1" s="21"/>
      <c r="AC1" s="21"/>
      <c r="AD1" s="21"/>
      <c r="AE1" s="21"/>
      <c r="AF1" s="21"/>
    </row>
    <row r="2" spans="1:32" ht="37.5" customHeight="1" thickTop="1" thickBot="1" x14ac:dyDescent="0.25">
      <c r="B2" s="415" t="s">
        <v>942</v>
      </c>
      <c r="C2" s="415"/>
      <c r="D2" s="415"/>
      <c r="E2" s="415"/>
      <c r="F2" s="415"/>
      <c r="G2" s="415"/>
      <c r="H2" s="415"/>
      <c r="I2" s="415"/>
      <c r="J2" s="415"/>
      <c r="K2" s="415"/>
      <c r="L2" s="415"/>
      <c r="M2" s="415"/>
      <c r="N2" s="415"/>
      <c r="O2" s="415"/>
      <c r="P2" s="415"/>
      <c r="Q2" s="415"/>
      <c r="R2" s="415"/>
      <c r="S2" s="415"/>
      <c r="T2" s="415"/>
      <c r="U2" s="415"/>
      <c r="V2" s="415"/>
      <c r="W2" s="415"/>
      <c r="X2" s="415"/>
      <c r="Y2" s="415"/>
      <c r="Z2" s="4"/>
      <c r="AA2" s="4"/>
      <c r="AB2" s="4"/>
      <c r="AC2" s="4"/>
      <c r="AD2" s="4"/>
      <c r="AE2" s="4"/>
      <c r="AF2" s="4"/>
    </row>
    <row r="3" spans="1:32" s="13" customFormat="1" ht="159" customHeight="1" thickTop="1" thickBot="1" x14ac:dyDescent="0.3">
      <c r="A3" s="367">
        <v>82</v>
      </c>
      <c r="B3" s="356" t="s">
        <v>34</v>
      </c>
      <c r="C3" s="65" t="s">
        <v>35</v>
      </c>
      <c r="D3" s="65" t="s">
        <v>327</v>
      </c>
      <c r="E3" s="65" t="s">
        <v>308</v>
      </c>
      <c r="F3" s="65" t="s">
        <v>307</v>
      </c>
      <c r="G3" s="65" t="s">
        <v>306</v>
      </c>
      <c r="H3" s="65" t="s">
        <v>305</v>
      </c>
      <c r="I3" s="65" t="s">
        <v>9</v>
      </c>
      <c r="J3" s="65"/>
      <c r="K3" s="65" t="s">
        <v>10</v>
      </c>
      <c r="L3" s="73" t="s">
        <v>48</v>
      </c>
      <c r="M3" s="73" t="s">
        <v>137</v>
      </c>
      <c r="N3" s="299"/>
      <c r="O3" s="72" t="s">
        <v>245</v>
      </c>
      <c r="P3" s="72" t="s">
        <v>152</v>
      </c>
      <c r="Q3" s="65" t="s">
        <v>304</v>
      </c>
      <c r="R3" s="66" t="s">
        <v>8</v>
      </c>
      <c r="S3" s="66" t="s">
        <v>8</v>
      </c>
      <c r="T3" s="315"/>
      <c r="U3" s="315"/>
      <c r="V3" s="315"/>
      <c r="W3" s="315"/>
      <c r="X3" s="65" t="s">
        <v>303</v>
      </c>
      <c r="Y3" s="65" t="s">
        <v>275</v>
      </c>
    </row>
    <row r="4" spans="1:32" s="13" customFormat="1" ht="147.75" customHeight="1" thickTop="1" thickBot="1" x14ac:dyDescent="0.3">
      <c r="A4" s="367">
        <v>83</v>
      </c>
      <c r="B4" s="356" t="s">
        <v>36</v>
      </c>
      <c r="C4" s="65" t="s">
        <v>35</v>
      </c>
      <c r="D4" s="65" t="s">
        <v>328</v>
      </c>
      <c r="E4" s="65" t="s">
        <v>302</v>
      </c>
      <c r="F4" s="65" t="s">
        <v>37</v>
      </c>
      <c r="G4" s="65" t="s">
        <v>38</v>
      </c>
      <c r="H4" s="65" t="s">
        <v>301</v>
      </c>
      <c r="I4" s="65" t="s">
        <v>9</v>
      </c>
      <c r="J4" s="65"/>
      <c r="K4" s="65" t="s">
        <v>10</v>
      </c>
      <c r="L4" s="73" t="s">
        <v>137</v>
      </c>
      <c r="M4" s="73" t="s">
        <v>137</v>
      </c>
      <c r="N4" s="299"/>
      <c r="O4" s="72" t="s">
        <v>245</v>
      </c>
      <c r="P4" s="72" t="s">
        <v>326</v>
      </c>
      <c r="Q4" s="65" t="s">
        <v>37</v>
      </c>
      <c r="R4" s="66" t="s">
        <v>8</v>
      </c>
      <c r="S4" s="66" t="s">
        <v>8</v>
      </c>
      <c r="T4" s="315"/>
      <c r="U4" s="315"/>
      <c r="V4" s="315"/>
      <c r="W4" s="315"/>
      <c r="X4" s="65" t="s">
        <v>300</v>
      </c>
      <c r="Y4" s="65" t="s">
        <v>275</v>
      </c>
    </row>
    <row r="5" spans="1:32" s="13" customFormat="1" ht="129" customHeight="1" thickTop="1" thickBot="1" x14ac:dyDescent="0.3">
      <c r="A5" s="367">
        <v>84</v>
      </c>
      <c r="B5" s="356" t="s">
        <v>36</v>
      </c>
      <c r="C5" s="65" t="s">
        <v>35</v>
      </c>
      <c r="D5" s="65" t="s">
        <v>329</v>
      </c>
      <c r="E5" s="65" t="s">
        <v>299</v>
      </c>
      <c r="F5" s="65" t="s">
        <v>39</v>
      </c>
      <c r="G5" s="65" t="s">
        <v>40</v>
      </c>
      <c r="H5" s="65" t="s">
        <v>298</v>
      </c>
      <c r="I5" s="65" t="s">
        <v>9</v>
      </c>
      <c r="J5" s="65"/>
      <c r="K5" s="65" t="s">
        <v>10</v>
      </c>
      <c r="L5" s="73" t="s">
        <v>137</v>
      </c>
      <c r="M5" s="73" t="s">
        <v>137</v>
      </c>
      <c r="N5" s="299"/>
      <c r="O5" s="72" t="s">
        <v>330</v>
      </c>
      <c r="P5" s="72" t="s">
        <v>331</v>
      </c>
      <c r="Q5" s="66" t="s">
        <v>8</v>
      </c>
      <c r="R5" s="66" t="s">
        <v>8</v>
      </c>
      <c r="S5" s="66" t="s">
        <v>8</v>
      </c>
      <c r="T5" s="315"/>
      <c r="U5" s="315"/>
      <c r="V5" s="315"/>
      <c r="W5" s="315"/>
      <c r="X5" s="65" t="s">
        <v>297</v>
      </c>
      <c r="Y5" s="65" t="s">
        <v>275</v>
      </c>
    </row>
    <row r="6" spans="1:32" s="13" customFormat="1" ht="131.25" customHeight="1" thickTop="1" thickBot="1" x14ac:dyDescent="0.3">
      <c r="A6" s="367">
        <v>85</v>
      </c>
      <c r="B6" s="356" t="s">
        <v>36</v>
      </c>
      <c r="C6" s="65" t="s">
        <v>35</v>
      </c>
      <c r="D6" s="65" t="s">
        <v>332</v>
      </c>
      <c r="E6" s="65" t="s">
        <v>296</v>
      </c>
      <c r="F6" s="65" t="s">
        <v>41</v>
      </c>
      <c r="G6" s="65" t="s">
        <v>42</v>
      </c>
      <c r="H6" s="65" t="s">
        <v>295</v>
      </c>
      <c r="I6" s="65" t="s">
        <v>9</v>
      </c>
      <c r="J6" s="65"/>
      <c r="K6" s="65" t="s">
        <v>10</v>
      </c>
      <c r="L6" s="73" t="s">
        <v>137</v>
      </c>
      <c r="M6" s="73" t="s">
        <v>137</v>
      </c>
      <c r="N6" s="299"/>
      <c r="O6" s="72" t="s">
        <v>151</v>
      </c>
      <c r="P6" s="72" t="s">
        <v>338</v>
      </c>
      <c r="Q6" s="66" t="s">
        <v>8</v>
      </c>
      <c r="R6" s="66" t="s">
        <v>8</v>
      </c>
      <c r="S6" s="66" t="s">
        <v>8</v>
      </c>
      <c r="T6" s="315"/>
      <c r="U6" s="315"/>
      <c r="V6" s="315"/>
      <c r="W6" s="315"/>
      <c r="X6" s="65" t="s">
        <v>294</v>
      </c>
      <c r="Y6" s="65" t="s">
        <v>275</v>
      </c>
    </row>
    <row r="7" spans="1:32" s="13" customFormat="1" ht="108.75" customHeight="1" thickTop="1" thickBot="1" x14ac:dyDescent="0.3">
      <c r="A7" s="367">
        <v>86</v>
      </c>
      <c r="B7" s="356" t="s">
        <v>36</v>
      </c>
      <c r="C7" s="65" t="s">
        <v>35</v>
      </c>
      <c r="D7" s="65" t="s">
        <v>293</v>
      </c>
      <c r="E7" s="66">
        <v>12</v>
      </c>
      <c r="F7" s="66">
        <v>12</v>
      </c>
      <c r="G7" s="65" t="s">
        <v>43</v>
      </c>
      <c r="H7" s="65" t="s">
        <v>292</v>
      </c>
      <c r="I7" s="65" t="s">
        <v>9</v>
      </c>
      <c r="J7" s="65"/>
      <c r="K7" s="65" t="s">
        <v>10</v>
      </c>
      <c r="L7" s="73" t="s">
        <v>137</v>
      </c>
      <c r="M7" s="73" t="s">
        <v>137</v>
      </c>
      <c r="N7" s="299"/>
      <c r="O7" s="72" t="s">
        <v>151</v>
      </c>
      <c r="P7" s="72" t="s">
        <v>152</v>
      </c>
      <c r="Q7" s="66">
        <v>3</v>
      </c>
      <c r="R7" s="66" t="s">
        <v>8</v>
      </c>
      <c r="S7" s="66" t="s">
        <v>8</v>
      </c>
      <c r="T7" s="315"/>
      <c r="U7" s="315"/>
      <c r="V7" s="315"/>
      <c r="W7" s="315"/>
      <c r="X7" s="65" t="s">
        <v>291</v>
      </c>
      <c r="Y7" s="65" t="s">
        <v>275</v>
      </c>
    </row>
    <row r="8" spans="1:32" s="13" customFormat="1" ht="164.25" customHeight="1" thickTop="1" thickBot="1" x14ac:dyDescent="0.3">
      <c r="A8" s="367">
        <v>87</v>
      </c>
      <c r="B8" s="356" t="s">
        <v>44</v>
      </c>
      <c r="C8" s="65" t="s">
        <v>35</v>
      </c>
      <c r="D8" s="65" t="s">
        <v>290</v>
      </c>
      <c r="E8" s="65" t="s">
        <v>288</v>
      </c>
      <c r="F8" s="65" t="s">
        <v>288</v>
      </c>
      <c r="G8" s="65" t="s">
        <v>45</v>
      </c>
      <c r="H8" s="65" t="s">
        <v>289</v>
      </c>
      <c r="I8" s="65" t="s">
        <v>9</v>
      </c>
      <c r="J8" s="65"/>
      <c r="K8" s="65" t="s">
        <v>10</v>
      </c>
      <c r="L8" s="73" t="s">
        <v>137</v>
      </c>
      <c r="M8" s="73" t="s">
        <v>137</v>
      </c>
      <c r="N8" s="299"/>
      <c r="O8" s="72" t="s">
        <v>151</v>
      </c>
      <c r="P8" s="72" t="s">
        <v>152</v>
      </c>
      <c r="Q8" s="65" t="s">
        <v>288</v>
      </c>
      <c r="R8" s="66" t="s">
        <v>8</v>
      </c>
      <c r="S8" s="66" t="s">
        <v>8</v>
      </c>
      <c r="T8" s="315"/>
      <c r="U8" s="315"/>
      <c r="V8" s="315"/>
      <c r="W8" s="315"/>
      <c r="X8" s="65" t="s">
        <v>287</v>
      </c>
      <c r="Y8" s="65" t="s">
        <v>275</v>
      </c>
    </row>
    <row r="9" spans="1:32" s="13" customFormat="1" ht="165.75" customHeight="1" thickTop="1" thickBot="1" x14ac:dyDescent="0.3">
      <c r="A9" s="367">
        <v>88</v>
      </c>
      <c r="B9" s="356" t="s">
        <v>44</v>
      </c>
      <c r="C9" s="65" t="s">
        <v>35</v>
      </c>
      <c r="D9" s="65" t="s">
        <v>286</v>
      </c>
      <c r="E9" s="65" t="s">
        <v>283</v>
      </c>
      <c r="F9" s="65" t="s">
        <v>283</v>
      </c>
      <c r="G9" s="65" t="s">
        <v>285</v>
      </c>
      <c r="H9" s="65" t="s">
        <v>284</v>
      </c>
      <c r="I9" s="65" t="s">
        <v>9</v>
      </c>
      <c r="J9" s="65"/>
      <c r="K9" s="65" t="s">
        <v>10</v>
      </c>
      <c r="L9" s="73" t="s">
        <v>137</v>
      </c>
      <c r="M9" s="73" t="s">
        <v>137</v>
      </c>
      <c r="N9" s="299"/>
      <c r="O9" s="72" t="s">
        <v>151</v>
      </c>
      <c r="P9" s="72" t="s">
        <v>152</v>
      </c>
      <c r="Q9" s="65" t="s">
        <v>283</v>
      </c>
      <c r="R9" s="66" t="s">
        <v>8</v>
      </c>
      <c r="S9" s="66" t="s">
        <v>8</v>
      </c>
      <c r="T9" s="315"/>
      <c r="U9" s="315"/>
      <c r="V9" s="315"/>
      <c r="W9" s="315"/>
      <c r="X9" s="65" t="s">
        <v>282</v>
      </c>
      <c r="Y9" s="65" t="s">
        <v>275</v>
      </c>
    </row>
    <row r="10" spans="1:32" s="13" customFormat="1" ht="233.25" customHeight="1" thickTop="1" thickBot="1" x14ac:dyDescent="0.3">
      <c r="A10" s="367">
        <v>89</v>
      </c>
      <c r="B10" s="356" t="s">
        <v>281</v>
      </c>
      <c r="C10" s="65" t="s">
        <v>35</v>
      </c>
      <c r="D10" s="65" t="s">
        <v>333</v>
      </c>
      <c r="E10" s="65" t="s">
        <v>280</v>
      </c>
      <c r="F10" s="65" t="s">
        <v>279</v>
      </c>
      <c r="G10" s="65" t="s">
        <v>278</v>
      </c>
      <c r="H10" s="65" t="s">
        <v>277</v>
      </c>
      <c r="I10" s="65" t="s">
        <v>9</v>
      </c>
      <c r="J10" s="65" t="s">
        <v>900</v>
      </c>
      <c r="K10" s="65" t="s">
        <v>10</v>
      </c>
      <c r="L10" s="73" t="s">
        <v>137</v>
      </c>
      <c r="M10" s="73" t="s">
        <v>137</v>
      </c>
      <c r="N10" s="299"/>
      <c r="O10" s="72" t="s">
        <v>151</v>
      </c>
      <c r="P10" s="72" t="s">
        <v>152</v>
      </c>
      <c r="Q10" s="65" t="s">
        <v>277</v>
      </c>
      <c r="R10" s="66" t="s">
        <v>8</v>
      </c>
      <c r="S10" s="66" t="s">
        <v>8</v>
      </c>
      <c r="T10" s="315"/>
      <c r="U10" s="315"/>
      <c r="V10" s="315"/>
      <c r="W10" s="315"/>
      <c r="X10" s="65" t="s">
        <v>276</v>
      </c>
      <c r="Y10" s="65" t="s">
        <v>275</v>
      </c>
    </row>
    <row r="11" spans="1:32" ht="13.5" thickTop="1" x14ac:dyDescent="0.2"/>
  </sheetData>
  <mergeCells count="1">
    <mergeCell ref="B2:Y2"/>
  </mergeCells>
  <printOptions horizontalCentered="1"/>
  <pageMargins left="0.23622047244094491" right="0.23622047244094491" top="0.74803149606299213" bottom="0.74803149606299213" header="0.31496062992125984" footer="0.31496062992125984"/>
  <pageSetup paperSize="9" scale="36" orientation="landscape" horizontalDpi="1200" verticalDpi="1200" r:id="rId1"/>
  <headerFooter>
    <oddHeader>&amp;LMunicipal Finance Management and Viability</oddHeader>
    <oddFooter>&amp;R&amp;P</oddFooter>
  </headerFooter>
  <colBreaks count="1" manualBreakCount="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COVER PAGE</vt:lpstr>
      <vt:lpstr>TABLE OF CONTENT</vt:lpstr>
      <vt:lpstr>INTRO AND LEGISLATION</vt:lpstr>
      <vt:lpstr>VIS MISS STRA MAP</vt:lpstr>
      <vt:lpstr>DEPARTMENTS</vt:lpstr>
      <vt:lpstr>HIGH LEVEL SDBIP</vt:lpstr>
      <vt:lpstr>LMTOD</vt:lpstr>
      <vt:lpstr>LBSD</vt:lpstr>
      <vt:lpstr>LMFMV</vt:lpstr>
      <vt:lpstr>LLED</vt:lpstr>
      <vt:lpstr>LGGPP</vt:lpstr>
      <vt:lpstr>MRE</vt:lpstr>
      <vt:lpstr>MREBV</vt:lpstr>
      <vt:lpstr>CAP CASHFLOW</vt:lpstr>
      <vt:lpstr>CAP BV</vt:lpstr>
      <vt:lpstr>APPROVAL</vt:lpstr>
      <vt:lpstr>APPROVAL!Print_Area</vt:lpstr>
      <vt:lpstr>'COVER PAGE'!Print_Area</vt:lpstr>
      <vt:lpstr>DEPARTMENTS!Print_Area</vt:lpstr>
      <vt:lpstr>'HIGH LEVEL SDBIP'!Print_Area</vt:lpstr>
      <vt:lpstr>'INTRO AND LEGISLATION'!Print_Area</vt:lpstr>
      <vt:lpstr>LBSD!Print_Area</vt:lpstr>
      <vt:lpstr>LGGPP!Print_Area</vt:lpstr>
      <vt:lpstr>LLED!Print_Area</vt:lpstr>
      <vt:lpstr>LMTOD!Print_Area</vt:lpstr>
      <vt:lpstr>'TABLE OF CONTENT'!Print_Area</vt:lpstr>
      <vt:lpstr>'VIS MISS STRA MAP'!Print_Area</vt:lpstr>
      <vt:lpstr>'HIGH LEVEL SDBIP'!Print_Titles</vt:lpstr>
      <vt:lpstr>LGGPP!Print_Titles</vt:lpstr>
      <vt:lpstr>LLED!Print_Titles</vt:lpstr>
      <vt:lpstr>LMFMV!Print_Titles</vt:lpstr>
      <vt:lpstr>LMTOD!Print_Titles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Risenga Shilenge</dc:creator>
  <cp:lastModifiedBy>Naphton Tshikosi</cp:lastModifiedBy>
  <cp:lastPrinted>2016-03-01T06:39:15Z</cp:lastPrinted>
  <dcterms:created xsi:type="dcterms:W3CDTF">2015-06-08T08:15:35Z</dcterms:created>
  <dcterms:modified xsi:type="dcterms:W3CDTF">2016-04-20T05:38:56Z</dcterms:modified>
</cp:coreProperties>
</file>